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https://evolutionmining-my.sharepoint.com/personal/kaushik_sridhar_evolutionmining_com/Documents/Kaushik/06. Projects/Sustainability Reporting/ESG Performance Data/"/>
    </mc:Choice>
  </mc:AlternateContent>
  <xr:revisionPtr revIDLastSave="5797" documentId="8_{412F32CC-8A42-4DC5-8E71-336B3B7DF9B4}" xr6:coauthVersionLast="47" xr6:coauthVersionMax="47" xr10:uidLastSave="{C8D523CC-2A09-46A5-B808-3CB515D5B705}"/>
  <bookViews>
    <workbookView xWindow="-120" yWindow="-120" windowWidth="29040" windowHeight="15840" xr2:uid="{F96E0B88-A571-4E6D-82FF-F475F1C12936}"/>
  </bookViews>
  <sheets>
    <sheet name="Cover Page &amp; Directory" sheetId="3" r:id="rId1"/>
    <sheet name="References" sheetId="15" r:id="rId2"/>
    <sheet name="GRI &amp; SDG Index" sheetId="2" r:id="rId3"/>
    <sheet name="TCFD Index" sheetId="14" r:id="rId4"/>
    <sheet name="UNGC Index" sheetId="13" r:id="rId5"/>
    <sheet name="People" sheetId="4" r:id="rId6"/>
    <sheet name="Economic Performance" sheetId="17" r:id="rId7"/>
    <sheet name="Health &amp; Safety" sheetId="6" r:id="rId8"/>
    <sheet name="Water Management" sheetId="8" r:id="rId9"/>
    <sheet name="Energy &amp; Emissions" sheetId="7" r:id="rId10"/>
    <sheet name="Materials, Tailings &amp; Waste" sheetId="9" r:id="rId11"/>
    <sheet name="Environmental Stewardship" sheetId="10" r:id="rId12"/>
    <sheet name="Communities" sheetId="11" r:id="rId13"/>
    <sheet name="Case Studies" sheetId="16" r:id="rId14"/>
  </sheets>
  <definedNames>
    <definedName name="_xlnm._FilterDatabase" localSheetId="2" hidden="1">'GRI &amp; SDG Index'!$A$4:$H$4</definedName>
    <definedName name="_xlnm._FilterDatabase" localSheetId="1" hidden="1">References!$A$3:$C$42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 i="4" l="1"/>
  <c r="K71" i="4"/>
  <c r="J72" i="4"/>
  <c r="J71" i="4"/>
  <c r="J70" i="4"/>
  <c r="I72" i="4"/>
  <c r="I71" i="4"/>
  <c r="I70" i="4"/>
  <c r="H72" i="4"/>
  <c r="H71" i="4"/>
  <c r="H70" i="4"/>
  <c r="G72" i="4"/>
  <c r="G71" i="4"/>
  <c r="G70" i="4"/>
  <c r="F72" i="4"/>
  <c r="F71" i="4"/>
  <c r="F70" i="4"/>
  <c r="B71" i="4"/>
  <c r="B70" i="4"/>
  <c r="B124" i="4" l="1"/>
  <c r="B125" i="4"/>
  <c r="K57" i="4" l="1"/>
  <c r="B12" i="17" l="1"/>
  <c r="G12" i="17" l="1"/>
  <c r="G7" i="17"/>
  <c r="J43" i="7" l="1"/>
  <c r="K43" i="7"/>
  <c r="L43" i="7"/>
  <c r="M43" i="7"/>
  <c r="I43" i="7"/>
  <c r="B46" i="7"/>
  <c r="B49" i="7"/>
  <c r="B48" i="7"/>
  <c r="B47" i="7"/>
  <c r="B45" i="7"/>
  <c r="B44" i="7"/>
  <c r="B41" i="7"/>
  <c r="B42" i="7"/>
  <c r="B40" i="7"/>
  <c r="C30" i="7"/>
  <c r="D30" i="7"/>
  <c r="E30" i="7"/>
  <c r="F30" i="7"/>
  <c r="C29" i="7"/>
  <c r="D29" i="7"/>
  <c r="E29" i="7"/>
  <c r="F29" i="7"/>
  <c r="C28" i="7"/>
  <c r="D28" i="7"/>
  <c r="E28" i="7"/>
  <c r="F28" i="7"/>
  <c r="J27" i="7"/>
  <c r="K27" i="7"/>
  <c r="L27" i="7"/>
  <c r="M27" i="7"/>
  <c r="N27" i="7"/>
  <c r="I27" i="7"/>
  <c r="B26" i="7"/>
  <c r="B25" i="7"/>
  <c r="J21" i="7"/>
  <c r="K21" i="7"/>
  <c r="L21" i="7"/>
  <c r="M21" i="7"/>
  <c r="I21" i="7"/>
  <c r="C21" i="7"/>
  <c r="D21" i="7"/>
  <c r="E21" i="7"/>
  <c r="F21" i="7"/>
  <c r="B21" i="7"/>
  <c r="J20" i="7"/>
  <c r="K20" i="7"/>
  <c r="L20" i="7"/>
  <c r="M20" i="7"/>
  <c r="I20" i="7"/>
  <c r="C20" i="7"/>
  <c r="D20" i="7"/>
  <c r="E20" i="7"/>
  <c r="F20" i="7"/>
  <c r="B20" i="7"/>
  <c r="J19" i="7"/>
  <c r="L19" i="7"/>
  <c r="M19" i="7"/>
  <c r="I19" i="7"/>
  <c r="C19" i="7"/>
  <c r="D19" i="7"/>
  <c r="E19" i="7"/>
  <c r="F19" i="7"/>
  <c r="J14" i="7"/>
  <c r="K14" i="7"/>
  <c r="K19" i="7" s="1"/>
  <c r="L14" i="7"/>
  <c r="M14" i="7"/>
  <c r="N14" i="7"/>
  <c r="I14" i="7"/>
  <c r="B14" i="7" s="1"/>
  <c r="B19" i="7" s="1"/>
  <c r="B7" i="7"/>
  <c r="B8" i="7"/>
  <c r="B9" i="7"/>
  <c r="B10" i="7"/>
  <c r="B11" i="7"/>
  <c r="B12" i="7"/>
  <c r="B13" i="7"/>
  <c r="B6" i="7"/>
  <c r="B28" i="8"/>
  <c r="B29" i="8"/>
  <c r="B30" i="8"/>
  <c r="B31" i="8"/>
  <c r="B32" i="8"/>
  <c r="B33" i="8"/>
  <c r="B34" i="8"/>
  <c r="B27" i="8"/>
  <c r="C26" i="8"/>
  <c r="D26" i="8"/>
  <c r="E26" i="8"/>
  <c r="K22" i="8"/>
  <c r="J22" i="8"/>
  <c r="I22" i="8"/>
  <c r="H22" i="8"/>
  <c r="G22" i="8"/>
  <c r="C22" i="8"/>
  <c r="D22" i="8"/>
  <c r="E22" i="8"/>
  <c r="C20" i="8"/>
  <c r="D20" i="8"/>
  <c r="E20" i="8"/>
  <c r="B20" i="8"/>
  <c r="B22" i="8" s="1"/>
  <c r="B21" i="8"/>
  <c r="H6" i="8"/>
  <c r="I6" i="8"/>
  <c r="J6" i="8"/>
  <c r="J13" i="8" s="1"/>
  <c r="K6" i="8"/>
  <c r="K13" i="8" s="1"/>
  <c r="G6" i="8"/>
  <c r="G13" i="8" s="1"/>
  <c r="I13" i="8"/>
  <c r="H13" i="8"/>
  <c r="C13" i="8"/>
  <c r="D13" i="8"/>
  <c r="E13" i="8"/>
  <c r="B8" i="8"/>
  <c r="B9" i="8"/>
  <c r="B10" i="8"/>
  <c r="B11" i="8"/>
  <c r="B12" i="8"/>
  <c r="B7" i="8"/>
  <c r="B43" i="9"/>
  <c r="B42" i="9"/>
  <c r="B33" i="9"/>
  <c r="B34" i="9"/>
  <c r="B35" i="9"/>
  <c r="B36" i="9"/>
  <c r="B37" i="9"/>
  <c r="B38" i="9"/>
  <c r="B39" i="9"/>
  <c r="B40" i="9"/>
  <c r="B41" i="9"/>
  <c r="B32" i="9"/>
  <c r="B28" i="9"/>
  <c r="B27" i="9"/>
  <c r="B26" i="9"/>
  <c r="B25" i="9"/>
  <c r="B24" i="9"/>
  <c r="B23" i="9"/>
  <c r="B7" i="9"/>
  <c r="B8" i="9"/>
  <c r="B9" i="9"/>
  <c r="B10" i="9"/>
  <c r="B6" i="9"/>
  <c r="B22" i="11"/>
  <c r="I30" i="7" l="1"/>
  <c r="I29" i="7"/>
  <c r="I28" i="7"/>
  <c r="B27" i="7"/>
  <c r="M30" i="7"/>
  <c r="M29" i="7"/>
  <c r="M28" i="7"/>
  <c r="L30" i="7"/>
  <c r="L29" i="7"/>
  <c r="L28" i="7"/>
  <c r="K30" i="7"/>
  <c r="K29" i="7"/>
  <c r="K28" i="7"/>
  <c r="J30" i="7"/>
  <c r="J29" i="7"/>
  <c r="J28" i="7"/>
  <c r="B43" i="7"/>
  <c r="B26" i="8"/>
  <c r="B6" i="8"/>
  <c r="B13" i="8" s="1"/>
  <c r="H28" i="9"/>
  <c r="I28" i="9"/>
  <c r="J28" i="9"/>
  <c r="K28" i="9"/>
  <c r="G28" i="9"/>
  <c r="B30" i="7" l="1"/>
  <c r="B29" i="7"/>
  <c r="B28" i="7"/>
  <c r="G42" i="9"/>
  <c r="H14" i="17" l="1"/>
  <c r="G14" i="17" s="1"/>
  <c r="G10" i="17"/>
  <c r="G11" i="17"/>
  <c r="G13" i="17"/>
  <c r="H9" i="17"/>
  <c r="G9" i="17" s="1"/>
  <c r="H8" i="17"/>
  <c r="G8" i="17" s="1"/>
  <c r="H6" i="17" l="1"/>
  <c r="G6" i="17" s="1"/>
  <c r="C7" i="4" l="1"/>
  <c r="B7" i="4"/>
  <c r="C48" i="17" l="1"/>
  <c r="E48" i="17"/>
  <c r="E46" i="17" s="1"/>
  <c r="B48" i="17"/>
  <c r="B46" i="17" s="1"/>
  <c r="C41" i="17"/>
  <c r="C39" i="17" s="1"/>
  <c r="E41" i="17"/>
  <c r="E39" i="17" s="1"/>
  <c r="B41" i="17"/>
  <c r="B39" i="17" s="1"/>
  <c r="B97" i="4" l="1"/>
  <c r="C47" i="17"/>
  <c r="C46" i="17" s="1"/>
  <c r="B22" i="17"/>
  <c r="H15" i="17"/>
  <c r="G15" i="17"/>
  <c r="E15" i="17"/>
  <c r="D15" i="17"/>
  <c r="C15" i="17"/>
  <c r="B15" i="17"/>
  <c r="B38" i="6" l="1"/>
  <c r="C38" i="6"/>
  <c r="D38" i="6"/>
  <c r="E38" i="6"/>
  <c r="F38" i="6"/>
  <c r="G38" i="6"/>
  <c r="H38" i="6"/>
  <c r="C61" i="4" l="1"/>
  <c r="D61" i="4"/>
  <c r="B61" i="4"/>
  <c r="C57" i="4"/>
  <c r="D57" i="4"/>
  <c r="B57" i="4"/>
  <c r="L25" i="4"/>
  <c r="K25" i="4"/>
  <c r="J25" i="4"/>
  <c r="I25" i="4"/>
  <c r="H25" i="4"/>
  <c r="G25" i="4"/>
  <c r="L22" i="4"/>
  <c r="K22" i="4"/>
  <c r="J22" i="4"/>
  <c r="I22" i="4"/>
  <c r="H22" i="4"/>
  <c r="G22" i="4"/>
  <c r="L19" i="4"/>
  <c r="K19" i="4"/>
  <c r="J19" i="4"/>
  <c r="I19" i="4"/>
  <c r="H19" i="4"/>
  <c r="G19" i="4"/>
  <c r="L16" i="4"/>
  <c r="K16" i="4"/>
  <c r="J16" i="4"/>
  <c r="I16" i="4"/>
  <c r="H16" i="4"/>
  <c r="G16" i="4"/>
  <c r="L13" i="4"/>
  <c r="K13" i="4"/>
  <c r="J13" i="4"/>
  <c r="I13" i="4"/>
  <c r="H13" i="4"/>
  <c r="G13" i="4"/>
  <c r="L10" i="4"/>
  <c r="K10" i="4"/>
  <c r="J10" i="4"/>
  <c r="I10" i="4"/>
  <c r="H10" i="4"/>
  <c r="G10" i="4"/>
  <c r="L7" i="4"/>
  <c r="K7" i="4"/>
  <c r="J7" i="4"/>
  <c r="I7" i="4"/>
  <c r="H7" i="4"/>
  <c r="G7" i="4"/>
  <c r="B25" i="4"/>
  <c r="C19" i="4"/>
  <c r="D19" i="4"/>
  <c r="C22" i="4"/>
  <c r="D22" i="4"/>
  <c r="B22" i="4"/>
  <c r="B19" i="4"/>
  <c r="B16" i="4"/>
  <c r="C13" i="4"/>
  <c r="D13" i="4"/>
  <c r="B13" i="4"/>
  <c r="C10" i="4"/>
  <c r="D10" i="4"/>
  <c r="B10" i="4"/>
  <c r="E7" i="4"/>
  <c r="B6" i="4" l="1"/>
  <c r="B29" i="4" s="1"/>
  <c r="B107" i="4"/>
  <c r="B108" i="4" s="1"/>
  <c r="B28" i="4" l="1"/>
  <c r="B130" i="4"/>
  <c r="B129" i="4"/>
  <c r="G85" i="4"/>
  <c r="F85" i="4"/>
  <c r="B35" i="4"/>
  <c r="B36" i="4"/>
  <c r="B37" i="4"/>
  <c r="B38" i="4"/>
  <c r="B34" i="4"/>
  <c r="B9" i="6" l="1"/>
  <c r="H10" i="6" l="1"/>
  <c r="G10" i="6"/>
  <c r="B10" i="6" s="1"/>
  <c r="B7" i="6" l="1"/>
  <c r="B8" i="6"/>
  <c r="B6" i="6"/>
  <c r="C119" i="4" l="1"/>
  <c r="C118" i="4"/>
  <c r="C77" i="4"/>
  <c r="C81" i="4"/>
  <c r="D81" i="4"/>
  <c r="D77" i="4"/>
  <c r="D9" i="4"/>
  <c r="D8" i="4"/>
  <c r="C29" i="4"/>
  <c r="C28" i="4" s="1"/>
  <c r="D7" i="4" l="1"/>
  <c r="C70" i="4"/>
  <c r="C129" i="4"/>
  <c r="C130" i="4"/>
  <c r="D65" i="4"/>
  <c r="C71" i="4"/>
  <c r="C65" i="4"/>
  <c r="B65" i="4"/>
  <c r="B72" i="4" s="1"/>
  <c r="D29" i="4" l="1"/>
  <c r="D28" i="4" s="1"/>
  <c r="D71" i="4"/>
  <c r="D70" i="4"/>
  <c r="D130" i="4"/>
  <c r="D129" i="4"/>
  <c r="C72" i="4"/>
  <c r="D72" i="4" l="1"/>
</calcChain>
</file>

<file path=xl/sharedStrings.xml><?xml version="1.0" encoding="utf-8"?>
<sst xmlns="http://schemas.openxmlformats.org/spreadsheetml/2006/main" count="1773" uniqueCount="1016">
  <si>
    <t>Evolution Mining Limited</t>
  </si>
  <si>
    <t>FY21 ESG Performance Data</t>
  </si>
  <si>
    <t>Evolution Mining FY21 ESG Performance Data summarises our environmental, social and governance (ESG) performance for the FY21 reporting year and provides, where possible, three-five year performance trends on consolidated social, environmental and economic data. Changes to data and re-statement may occur throughout the year due to improved reporting or collection methods. Global Reporting Initiative (GRI) &amp; Sustainable Development Goals (SDGs) index is provided on the third tab (along with alignment to United Nations Global Compact (UNGC) and Task Force on Climate-Related Financial Disclosures (TCFD) in the fourth and fifth tabs).</t>
  </si>
  <si>
    <t>See our FY21 Annual and Sustainability Report for further details on our sustainability approach and reporting methodology.</t>
  </si>
  <si>
    <t>See our FY21 Annual and Sustainability Report for a full set of financial and production data.</t>
  </si>
  <si>
    <t>DIRECTORY</t>
  </si>
  <si>
    <t>References</t>
  </si>
  <si>
    <t>People</t>
  </si>
  <si>
    <t>Water Management</t>
  </si>
  <si>
    <t>Case Studies</t>
  </si>
  <si>
    <t>GRI &amp; SDG Index</t>
  </si>
  <si>
    <t>Economic Performance</t>
  </si>
  <si>
    <t>Materials,Tailings &amp; Waste</t>
  </si>
  <si>
    <t>UNGC Index</t>
  </si>
  <si>
    <t>Health &amp; Safety</t>
  </si>
  <si>
    <t>Environmental Stewardship</t>
  </si>
  <si>
    <t>TCFD Index</t>
  </si>
  <si>
    <t>Energy &amp; Emissions</t>
  </si>
  <si>
    <t>Communities</t>
  </si>
  <si>
    <t>Reference</t>
  </si>
  <si>
    <t>Type</t>
  </si>
  <si>
    <t>Material Topics</t>
  </si>
  <si>
    <t>Anti-Bribery and Corruption Policy</t>
  </si>
  <si>
    <t>Policy</t>
  </si>
  <si>
    <t>Anti-Bribery and Corruption</t>
  </si>
  <si>
    <t>Audit Committee Charter</t>
  </si>
  <si>
    <t>Charter</t>
  </si>
  <si>
    <t>Governance and Compliance</t>
  </si>
  <si>
    <t>Board Charter</t>
  </si>
  <si>
    <t>Board Code of Conduct</t>
  </si>
  <si>
    <t>Code of Conduct</t>
  </si>
  <si>
    <t>Climate Risk Position Statement</t>
  </si>
  <si>
    <t>Statement</t>
  </si>
  <si>
    <t>Climate Risk; Water Management; Energy and Emissions</t>
  </si>
  <si>
    <t>Community Relations Policy</t>
  </si>
  <si>
    <t>Cultural Heritage; Community Engagement; Indigenous Stakeholder Outcomes; Stakeholder Engagement</t>
  </si>
  <si>
    <t>Company Constitution</t>
  </si>
  <si>
    <t>Constitution</t>
  </si>
  <si>
    <t>Compliance</t>
  </si>
  <si>
    <t>Website</t>
  </si>
  <si>
    <t>Contact Details</t>
  </si>
  <si>
    <t>Continuous Disclosure Policy</t>
  </si>
  <si>
    <t>Stakeholder Engagement</t>
  </si>
  <si>
    <t>Corporate Governance</t>
  </si>
  <si>
    <t>Corporate Governance Statement</t>
  </si>
  <si>
    <t>Diversity and Inclusion; Anti-Bribery and Corruption; Community Engagement; Cultural Heritage; Modern Slavery and Human Rights; Indigenous Stakeholder Outcomes; Work Health, Safety &amp; Wellbeing; Effluents and Waste; Tailings Management; Hazardous Chemicals Management; Water Management; Energy and Emissions</t>
  </si>
  <si>
    <t>Diversity and Inclusion Policy</t>
  </si>
  <si>
    <t>Diversity and Inclusion; Talent Attraction and Retention</t>
  </si>
  <si>
    <t>Employee Code of Conduct</t>
  </si>
  <si>
    <t>Community Engagement; Anti-Bribery and Corruption</t>
  </si>
  <si>
    <t>External Communications Policy</t>
  </si>
  <si>
    <t>FY2021 Financial Report</t>
  </si>
  <si>
    <t>Report</t>
  </si>
  <si>
    <t>Economic Performance; Governance and Compliance</t>
  </si>
  <si>
    <t>Modern Slavery Statement</t>
  </si>
  <si>
    <t>Modern Slavery and Human Rights; Sustainable Procurement</t>
  </si>
  <si>
    <t>Nomination and Remuneration Committee Charter</t>
  </si>
  <si>
    <t>Governance and Compliance; Diversity and Inclusion</t>
  </si>
  <si>
    <t>Our Assets</t>
  </si>
  <si>
    <t>Our Leadership</t>
  </si>
  <si>
    <t>Our People and Culture</t>
  </si>
  <si>
    <t>Our Story</t>
  </si>
  <si>
    <t>Procurement Statement</t>
  </si>
  <si>
    <t>Work Health, Safety &amp; Wellbeing; Energy and Emissions; Community Engagement; Environmental Compliance; Cultural Heritage; Governance and Compliance; Modern Slavery and Human Rights; Sustainable Procurement</t>
  </si>
  <si>
    <t>Remuneration Report</t>
  </si>
  <si>
    <t>Risk and Sustainability Committee Charter</t>
  </si>
  <si>
    <t>Work Health, Safety &amp; Wellbeing; Energy and Emissions; Climate Risk; Community Engagement; Tailings Management; Environmental Compliance; Cultural Heritage; Governance and Compliance</t>
  </si>
  <si>
    <t>Securities Trading Policy</t>
  </si>
  <si>
    <t>Shareholder Communication Policy</t>
  </si>
  <si>
    <t>Social Media Policy</t>
  </si>
  <si>
    <t>Strategic Planning Policy</t>
  </si>
  <si>
    <t>Supplier Code of Conduct</t>
  </si>
  <si>
    <t>Suppliers Terms and Conditions</t>
  </si>
  <si>
    <t>Sustainability Performance Standards</t>
  </si>
  <si>
    <t>Standard</t>
  </si>
  <si>
    <t>Work Health, Safety &amp; Wellbeing; Environmental Compliance; Land Use and Biodiversity; Mine Legacy and Rehabilitation; Energy and Emissions; Tailings Management; Effluents and Waste; Water Management; Cultural Heritage; Modern Slavery and Human Rights; Indigenous Stakeholder Outcomes; Hazardous Chemicals Management; Transport Safety; Governance and Compliance; Stakeholder Engagement; Climate Risk</t>
  </si>
  <si>
    <t>Sustainability Policy</t>
  </si>
  <si>
    <t>Diversity and Inclusion; Energy and Emissions; Talent Attraction and Retention; Community Engagement; Cultural Heritage; Modern Slavery and Human Rights; Governance and Compliance; Innovation and Technology</t>
  </si>
  <si>
    <t>Sustainability Website</t>
  </si>
  <si>
    <t>Tailings Storage Facilities Governance Committee Charter</t>
  </si>
  <si>
    <t>Tailings Management</t>
  </si>
  <si>
    <t>Tax Governance Statement</t>
  </si>
  <si>
    <t>Whistleblower Policy</t>
  </si>
  <si>
    <t>Whistleblower Standards</t>
  </si>
  <si>
    <t>Workplace Gender Equality Public Report 2020</t>
  </si>
  <si>
    <t>Diversity and Inclusion</t>
  </si>
  <si>
    <t>Topic</t>
  </si>
  <si>
    <t>Indicator Number</t>
  </si>
  <si>
    <t>Description</t>
  </si>
  <si>
    <t>Additional Comment/Response</t>
  </si>
  <si>
    <t>Workbook Directory</t>
  </si>
  <si>
    <t>UN Global Compact Principle</t>
  </si>
  <si>
    <t>SDG</t>
  </si>
  <si>
    <t>Organisational Profile</t>
  </si>
  <si>
    <t>102-1</t>
  </si>
  <si>
    <t>Name of the organisation</t>
  </si>
  <si>
    <t>2021 Annual and Sustainability Report
Company Constitution</t>
  </si>
  <si>
    <t xml:space="preserve"> - Evolution Mining Limited</t>
  </si>
  <si>
    <t>102-2</t>
  </si>
  <si>
    <t>Activities, brands, products, and services</t>
  </si>
  <si>
    <t>Our Story
2021 Annual and Sustainability Report</t>
  </si>
  <si>
    <t xml:space="preserve"> - Production of Gold, Silver, Copper (up to June 2021)</t>
  </si>
  <si>
    <t>102-3</t>
  </si>
  <si>
    <t>Location of headquarters</t>
  </si>
  <si>
    <t>Contact Details
2021 Annual and Sustainability Report</t>
  </si>
  <si>
    <t xml:space="preserve"> - Sydney, NSW (Australia)</t>
  </si>
  <si>
    <t>102-4</t>
  </si>
  <si>
    <t>Location of operations</t>
  </si>
  <si>
    <t>Our Assets
2021 Annual and Sustainability Report</t>
  </si>
  <si>
    <t xml:space="preserve"> - Australia, Canada</t>
  </si>
  <si>
    <t>102-5</t>
  </si>
  <si>
    <t>Ownership and legal form</t>
  </si>
  <si>
    <t>Company Constitution
2021 Annual and Sustainability Report</t>
  </si>
  <si>
    <t xml:space="preserve"> - Evolution Mining is a publicly-traded corporation listed on the Australian Stock Exchange under the symbol EVN.</t>
  </si>
  <si>
    <t>102-6</t>
  </si>
  <si>
    <t>Markets served</t>
  </si>
  <si>
    <t>Our Assets
FY2021 Financial Report
2021 Annual and Sustainability Report</t>
  </si>
  <si>
    <t>102-7</t>
  </si>
  <si>
    <t>Scale of the organization</t>
  </si>
  <si>
    <t>102-8</t>
  </si>
  <si>
    <t>Information on employees and other workers</t>
  </si>
  <si>
    <t>Our People and Culture
Our Leadership
2021 Annual and Sustainability Report
This document -  "People" Worksheet</t>
  </si>
  <si>
    <t>Go to Data</t>
  </si>
  <si>
    <t>5, 8</t>
  </si>
  <si>
    <t>102-9</t>
  </si>
  <si>
    <t>Supply chain</t>
  </si>
  <si>
    <t>Modern Slavery Statement
Supplier Code of Conduct
Procurement Statement
2021 Annual and Sustainability Report</t>
  </si>
  <si>
    <t>102-10</t>
  </si>
  <si>
    <t>Significant changes to the organization and its supply chain</t>
  </si>
  <si>
    <t>2021 Annual and Sustainability Report</t>
  </si>
  <si>
    <t xml:space="preserve"> - Evolution acquired Battle North Gold Corporation (TSX:BNAU) (“Battle North”), in May 2021, following all conditions precedent having been satisfied. </t>
  </si>
  <si>
    <t>102-11</t>
  </si>
  <si>
    <t>Precautionary Principle or approach</t>
  </si>
  <si>
    <t xml:space="preserve"> - The precautionary principle is integrated into our risk management process whereby, to protect the environment, lack of full scientific certainty shall not be used as a reason for postponing cost-effective measures to prevent environmental degradation. </t>
  </si>
  <si>
    <t>102-12</t>
  </si>
  <si>
    <t>External initiatives</t>
  </si>
  <si>
    <t xml:space="preserve"> - Aligned with: UN Global Compact, UN Sustainable Development Goals, Global Reporting Initiative and Task Force on Climate-Related Financial Disclosures.
 - Electric Mine Consortium
 - Net Zero Emissions Leadership Accelerator Pilot 
 -  Work 180
 - ISO 14001 Environmental certification
 - Cyanide Code certification</t>
  </si>
  <si>
    <t>102-13</t>
  </si>
  <si>
    <t xml:space="preserve">Membership of associations </t>
  </si>
  <si>
    <t xml:space="preserve">  - Do not donate to political associations</t>
  </si>
  <si>
    <t>Strategy</t>
  </si>
  <si>
    <t>102-14</t>
  </si>
  <si>
    <t>Statement from senior decision-maker</t>
  </si>
  <si>
    <t>102-15</t>
  </si>
  <si>
    <t>Key impacts, risks, and opportunities</t>
  </si>
  <si>
    <t>Ethics and integrity</t>
  </si>
  <si>
    <t>102-16</t>
  </si>
  <si>
    <t xml:space="preserve">Values, principles, standards, and norms of behaviour </t>
  </si>
  <si>
    <t xml:space="preserve">Our Story
Corporate Governance Statement
Anti-Bribery and Corruption Policy, page 1
Employee Code of Conduct, page 1
Sustainability Website: Sustainability Principles, Sustainability Policies and Standards and Strategic Planning Policy and Standards
2021 Annual and Sustainability Report
</t>
  </si>
  <si>
    <t>1, 2, 3, 4, 5, 6, 10</t>
  </si>
  <si>
    <t>5, 8, 12, 13</t>
  </si>
  <si>
    <t>102-17</t>
  </si>
  <si>
    <t>Mechanisms for advice and concerns about ethics</t>
  </si>
  <si>
    <t>Employee Code of Conduct, page 1
Whistleblower Policy
Whistleblower Standards
Supplier Code of Conduct
2021 Annual and Sustainability Report</t>
  </si>
  <si>
    <t>1, 2, 10</t>
  </si>
  <si>
    <t>Governance</t>
  </si>
  <si>
    <t>102-18</t>
  </si>
  <si>
    <t xml:space="preserve">Governance structure </t>
  </si>
  <si>
    <t>Corporate Governance
Corporate Governance Statement
Board Charter
Audit Committee Charter
Nomination and Remuneration Committee Charter
Risk and Sustainability Committee Charter
Tailings Storage Facilities Governance Committee Charter
2021 Annual and Sustainability Report</t>
  </si>
  <si>
    <t xml:space="preserve"> - Supported by Board Committee charters</t>
  </si>
  <si>
    <t>102-19</t>
  </si>
  <si>
    <t xml:space="preserve">Delegating authority </t>
  </si>
  <si>
    <t>Our Leadership
Risk and Sustainability Committee Charter
2021 Annual and Sustainability Report</t>
  </si>
  <si>
    <t xml:space="preserve"> - Established under DoA structure</t>
  </si>
  <si>
    <t>102-20</t>
  </si>
  <si>
    <t xml:space="preserve">Executive-level responsibility for economic, environmental, and social topics </t>
  </si>
  <si>
    <t>Our Leadership
Corporate Governance Statement
2021 Annual and Sustainability Report</t>
  </si>
  <si>
    <t xml:space="preserve"> - ESG managed under Sustainability portfolio by Fiona Murfitt - VP Sustainability 
 - Economic: Lawrie Conway - CFO and Finance Director
 - People and Culture: Paul Eagle - Vice President People and Culture
 - Corporate Governance: Evan Elstein - Company Secretary and Vice President of IT</t>
  </si>
  <si>
    <t>102-21</t>
  </si>
  <si>
    <t xml:space="preserve">Consulting stakeholders on economic, environmental, and social topics </t>
  </si>
  <si>
    <t>Corporate Governance Statement
Risk and Sustainability Committee Charter
2021 Annual and Sustainability Report</t>
  </si>
  <si>
    <t>102-22</t>
  </si>
  <si>
    <t xml:space="preserve">Composition of the highest governance body and its committees </t>
  </si>
  <si>
    <t>Our Leadership
Board Charter, page 1
Corporate Governance Statement, page 3
2021 Annual and Sustainability Report</t>
  </si>
  <si>
    <t xml:space="preserve"> - All key stakeholder engagements and associated issues are reported as appropriate to the relevant Board Subcommittee and/or Board with oversight by the Leadership Team.         CHANGE: The Board of Directors, supported by  its 3 Sub Committees are the highest governance bodies in the organisation.  </t>
  </si>
  <si>
    <t>5,16</t>
  </si>
  <si>
    <t>102-23</t>
  </si>
  <si>
    <t xml:space="preserve">Chair of the highest governance body </t>
  </si>
  <si>
    <t>Board Charter
Corporate Governance Statement
2021 Annual and Sustainability Report</t>
  </si>
  <si>
    <t>102-24</t>
  </si>
  <si>
    <t xml:space="preserve">Nominating and selecting the highest governance body </t>
  </si>
  <si>
    <t>Corporate Governance Charter, pages 12-13
Diversity Policy, pages 1-2
2021 Annual and Sustainability Report</t>
  </si>
  <si>
    <t>102-25</t>
  </si>
  <si>
    <t>Conflicts of interest</t>
  </si>
  <si>
    <t>Our Leadership
Corporate Governance Statement
Board Code of Conduct
Employee Code of Conduct
2021 Annual and Sustainability Report</t>
  </si>
  <si>
    <t xml:space="preserve"> - The board takes steps to ensure that our directors, executives and employees use sound judgment and understand our code of conduct, the rules of reporting conflicts of interest, and the need to receive direction from the Executive Chairman as well as the Company Secretary about any potential conflicts of interest.</t>
  </si>
  <si>
    <t>102-26</t>
  </si>
  <si>
    <t>Role of highest governance body in setting purpose, values, and strategy</t>
  </si>
  <si>
    <t>Corporate Governance
Board Charter
Corporate Governance Statement
Risk and Sustainability Committee Charter
2021 Annual and Sustainability Report</t>
  </si>
  <si>
    <t xml:space="preserve"> - The highest governing body within the organisation is the Board of Directors. 
 - The Board maintains a sub committee including the Risk and Sustainability Committee, which meets at least three times per year, and is designed to advise and support the Board of Directors on all matters pertaining to the Sustainability of the Company and group level risk appetite, risk management, and mitigation of all material risks arising from the Company’s activities.
 - Additional in-depth insight into the management of sustainability matters, which includes policy reviews, compliance issues, and incidents can be found in our 2021 Annual and Sustainability Report.</t>
  </si>
  <si>
    <t>1, 7, 8</t>
  </si>
  <si>
    <t>102-27</t>
  </si>
  <si>
    <t>Collective knowledge of highest governance body</t>
  </si>
  <si>
    <t>102-28</t>
  </si>
  <si>
    <t>Evaluating the highest governance body’s performance</t>
  </si>
  <si>
    <t>Corporate Governance
Board Charter
Corporate Governance Statement
2021 Annual and Sustainability Report</t>
  </si>
  <si>
    <t xml:space="preserve"> - Our governance practices meet the Australian and Canadian requirements that apply to us, and best practices in general.
 - We monitor governance developments to make sure our practices continue to be current and appropriate, and support our high standards of governance and stewardship.
 - The board conducts a formal assessment of board and committee effectiveness, as well as the contribution of individual directors. The board also assesses the performance of the Leadership Team.</t>
  </si>
  <si>
    <t>102-29</t>
  </si>
  <si>
    <t>Identifying and managing economic, environmental, and social impacts</t>
  </si>
  <si>
    <t>Our Leadership
Corporate Governance Statement
Risk and Sustainability Committee Charter
2021 Annual and Sustainability Report</t>
  </si>
  <si>
    <t>1, 2, 7, 8, 9, 10</t>
  </si>
  <si>
    <t>9, 16</t>
  </si>
  <si>
    <t>102-30</t>
  </si>
  <si>
    <t>Effectiveness of risk management processes</t>
  </si>
  <si>
    <t>Our Leadership
Risk and Sustainability Committee Charter
Corporate Governance Statement
Sustainability Policy
Strategic Planning Policy
Sustainability Performance Standards
2021 Annual and Sustainability Report</t>
  </si>
  <si>
    <t xml:space="preserve"> - The board has overall responsibility for risk oversight and each board committee is responsible for overseeing risk in particular aspects of our business.
 - The primary responsibility of the Risk and Sustainability Committee is to oversee the Company’s risk management systems, sustainability programs and mitigating controls on behalf of the Board and regularly providing a report of its activities to the Board.
 - We have an established, risk-based decision approach that is supported by the Sustainability and Strategic Planning Policies, Standards, Risk Management Framework and supporting sites processes and procedures that aligns to the principles of the Australian and international standards and guidance.</t>
  </si>
  <si>
    <t>102-31</t>
  </si>
  <si>
    <t>Review of economic, environmental, and social topics</t>
  </si>
  <si>
    <t>102-32</t>
  </si>
  <si>
    <t>Highest governance body’s role in sustainability reporting</t>
  </si>
  <si>
    <t xml:space="preserve"> - The Board's Risk and Sustainability Committee reviews sustainability, health, safety and environmental performance monthly.
 - The Board via the Risk and Sustainability Committee approves the Annual Sustainability Report.</t>
  </si>
  <si>
    <t>102-33</t>
  </si>
  <si>
    <t>Communicating critical concerns</t>
  </si>
  <si>
    <t>Code of Conduct
Whistleblower Policy
Whistleblower Standards
2021 Annual and Sustainability Report</t>
  </si>
  <si>
    <t xml:space="preserve">The Leadership Team has oversight of all material risk matters including any emerging issues. These issues are raised and communicated directly either via the sub committees, the Board or as needed based on the timely reporting arising matters so any issues can be dealt with in a timely manner.  </t>
  </si>
  <si>
    <t>1, 10</t>
  </si>
  <si>
    <t>102-34</t>
  </si>
  <si>
    <t>Nature and total number of critical concerns</t>
  </si>
  <si>
    <t xml:space="preserve"> - There is no specific minimum threshold within Evolution Mining for communicating critical concerns to senior management. We track each and every incident, and all senior site management are briefed on all incidents relevant to their site, with appropriate escalations defined.  
 - Material and critical (including near misses) sustainability concerns are jointly managed by the site, and Group management, including with the relevant functions leader. Incident Investigation protocols are in place to address incidents (including near misses) based on potential consequence, with lessons learned being shared across all operations. This process aims to reduce the recurrence of incidents. </t>
  </si>
  <si>
    <t>102-35</t>
  </si>
  <si>
    <t>Remuneration policies</t>
  </si>
  <si>
    <t>Nomination and Remuneration Committee Charter
Remuneration Report
2021 Annual and Sustainability Report</t>
  </si>
  <si>
    <t xml:space="preserve"> - ESG factors are incorporated into the short term incentive programme (STIP) linked to the remuneration strategy.</t>
  </si>
  <si>
    <t>1, 2, 4, 10</t>
  </si>
  <si>
    <t>102-36</t>
  </si>
  <si>
    <t xml:space="preserve">Process for determining remuneration </t>
  </si>
  <si>
    <t xml:space="preserve"> - STIP is overseen by the Board Nomination and Remuneration Committee.</t>
  </si>
  <si>
    <t>102-37</t>
  </si>
  <si>
    <t xml:space="preserve">Stakeholders’ involvement in remuneration </t>
  </si>
  <si>
    <t>8, 16</t>
  </si>
  <si>
    <t>102-40</t>
  </si>
  <si>
    <t xml:space="preserve">List of stakeholder groups </t>
  </si>
  <si>
    <t>102-41</t>
  </si>
  <si>
    <t>Collective bargaining agreements</t>
  </si>
  <si>
    <t>This document -  "People" Worksheet
2021 Annual and Sustainability Report</t>
  </si>
  <si>
    <t xml:space="preserve"> - The Group respects employee rights to freedom of association and collective bargaining. 
 - The majority of Group employees are covered by individual agreements rather than collective bargaining agreements. 
 - There have been no examples of significant industrial action in the reporting period.</t>
  </si>
  <si>
    <t>1,3</t>
  </si>
  <si>
    <t>102-42</t>
  </si>
  <si>
    <t xml:space="preserve">Identifying and selecting stakeholders </t>
  </si>
  <si>
    <t>102-43</t>
  </si>
  <si>
    <t>Approach to stakeholder engagement</t>
  </si>
  <si>
    <t>102-44</t>
  </si>
  <si>
    <t>Key topics and concerns raised</t>
  </si>
  <si>
    <t xml:space="preserve"> - No general or significant concerns were noted in the reporting period</t>
  </si>
  <si>
    <t>Reporting Practice</t>
  </si>
  <si>
    <t>102-45</t>
  </si>
  <si>
    <t xml:space="preserve">Entities included in the consolidated financial statements </t>
  </si>
  <si>
    <t xml:space="preserve"> - Our financial overview is updated annually.</t>
  </si>
  <si>
    <t>102-46</t>
  </si>
  <si>
    <t xml:space="preserve">Defining report content and topic boundaries </t>
  </si>
  <si>
    <t xml:space="preserve"> - Refer to 'Materiality Assessment' section in Annual and Sustainability Report.
 - Captured in Risk Register.
 - Aligned with ESG reporting frameworks including GRI, UNSDGs, UNGC and TCFD.</t>
  </si>
  <si>
    <t>102-47</t>
  </si>
  <si>
    <t xml:space="preserve">List of material topics </t>
  </si>
  <si>
    <t>102-48</t>
  </si>
  <si>
    <t>Restatements of information</t>
  </si>
  <si>
    <t xml:space="preserve">2021 Annual and Sustainability Report
</t>
  </si>
  <si>
    <t xml:space="preserve">  - No restatements of information
 - Evolution acquired Battle North Gold Corporation (TSX:BNAU) (“Battle North”), in May 2021, following all conditions precedent having been satisfied. </t>
  </si>
  <si>
    <t>102-49</t>
  </si>
  <si>
    <t xml:space="preserve">Changes in reporting </t>
  </si>
  <si>
    <t xml:space="preserve"> - In FY21, we conducted an independent materiality assessment for the development of this report. The material topics in the FY21 Sustainability Report are based on this assessment.</t>
  </si>
  <si>
    <t>102-50</t>
  </si>
  <si>
    <t xml:space="preserve">Reporting period </t>
  </si>
  <si>
    <t xml:space="preserve"> - 1 July 2020 - 30 June 2021</t>
  </si>
  <si>
    <t>102-51</t>
  </si>
  <si>
    <t xml:space="preserve">Date of most recent report </t>
  </si>
  <si>
    <t>2020 Annual and Sustainability Report</t>
  </si>
  <si>
    <t xml:space="preserve"> - FY20</t>
  </si>
  <si>
    <t>102-52</t>
  </si>
  <si>
    <t>Reporting cycle</t>
  </si>
  <si>
    <t xml:space="preserve"> - Annual, released in conjunction with Annual Report</t>
  </si>
  <si>
    <t>102-53</t>
  </si>
  <si>
    <t xml:space="preserve">Contact point for questions regarding the report </t>
  </si>
  <si>
    <t>esgreporting@evolutionmining.com</t>
  </si>
  <si>
    <t>102-54</t>
  </si>
  <si>
    <t>Claims of reporting in accordance with the GRI Standards</t>
  </si>
  <si>
    <t>2021 Annual and Sustainability Report
GRI &amp; SDG Index</t>
  </si>
  <si>
    <t xml:space="preserve"> - Annual and Sustainability Report has been prepared in accordance with the GRI Standards.</t>
  </si>
  <si>
    <t>102-55</t>
  </si>
  <si>
    <t>GRI content index</t>
  </si>
  <si>
    <t>-</t>
  </si>
  <si>
    <t>This document</t>
  </si>
  <si>
    <t>102-56</t>
  </si>
  <si>
    <t xml:space="preserve">External assurance </t>
  </si>
  <si>
    <t xml:space="preserve"> - This report has been reviewed by the Board
 - This report has been prepared in accordance with ASX Corporate Governance Council ‘Corporate Governance Principle 5’ to be ‘factual, complete, balanced (disclosing both positive and negative information) and expressed in a clear and objective manner’.
 - The Remuneration Report and Financial Report in the Annual Report is subject to independent external audit, the report on which appears in the Annual Report as the ‘independent auditor’s report’.
 - Audits are complete for each operation as per the legal obligations.
 - Cowal Gold and Mt Carlton are ISO14001 Compliant.
 - Certain other information is assured by external providers, as noted in this report.</t>
  </si>
  <si>
    <t>Management Approach</t>
  </si>
  <si>
    <t>103-1</t>
  </si>
  <si>
    <t>Explanation of the material topic and its Boundary</t>
  </si>
  <si>
    <t xml:space="preserve"> - In each section of the FY21 Sustainability Report and Sustainability Website.</t>
  </si>
  <si>
    <t>Principles 1-10</t>
  </si>
  <si>
    <t>Goals 1-17</t>
  </si>
  <si>
    <t>103-2</t>
  </si>
  <si>
    <t>The management approach and its components</t>
  </si>
  <si>
    <t>1,5,8,16</t>
  </si>
  <si>
    <t>103-3</t>
  </si>
  <si>
    <t>Evaluation of the management approach</t>
  </si>
  <si>
    <t>201-1</t>
  </si>
  <si>
    <t>Direct economic value generated and distributed</t>
  </si>
  <si>
    <t>This document - "Economic Performance" Worksheet
2021 Annual and Sustainability Report</t>
  </si>
  <si>
    <t>6, 10</t>
  </si>
  <si>
    <t>2, 5, 7, 8, 9</t>
  </si>
  <si>
    <t>201-2</t>
  </si>
  <si>
    <t>Financial implications and other risks and opportunities due to climate change</t>
  </si>
  <si>
    <t>2021 Annual and Sustainability Report
Climate Risk Position Statement
TCFD Index</t>
  </si>
  <si>
    <t>8, 9</t>
  </si>
  <si>
    <t>Market Presence</t>
  </si>
  <si>
    <t>202-1</t>
  </si>
  <si>
    <t>Ratios of standard entry level wage by gender compared to local minimum wage</t>
  </si>
  <si>
    <t xml:space="preserve"> - At all our significant locations, we ensure that the ratios of entry level wages meets or exceeds the legal requirements and complies with all applicable laws.</t>
  </si>
  <si>
    <t>1,5,8, 10</t>
  </si>
  <si>
    <t>Procurement Practices</t>
  </si>
  <si>
    <t>204-1</t>
  </si>
  <si>
    <t>Proportion of spending on local suppliers</t>
  </si>
  <si>
    <t>1, 12</t>
  </si>
  <si>
    <t>Anti-Corruption</t>
  </si>
  <si>
    <t>205-1</t>
  </si>
  <si>
    <t>Operations assessed for risks related to corruption</t>
  </si>
  <si>
    <t>Corporate Governance Statement
2021 Annual and Sustainability Report</t>
  </si>
  <si>
    <t xml:space="preserve"> - Fraud (including corruption) is reviewed and reported as part of annual assurance. </t>
  </si>
  <si>
    <t>205-2</t>
  </si>
  <si>
    <t>Communication and training about anti-corruption policies
and procedures</t>
  </si>
  <si>
    <t>Anti-Bribery and Corruption Policy
2021 Annual and Sustainability Report
Code of Conduct</t>
  </si>
  <si>
    <t xml:space="preserve"> - 100% of employees have received training on EVN's Code of Conduct.</t>
  </si>
  <si>
    <t>205-3</t>
  </si>
  <si>
    <t>Confirmed incidents of corruption and actions taken</t>
  </si>
  <si>
    <t xml:space="preserve"> - There were no incidents of bribery and corruption during this reporting period.</t>
  </si>
  <si>
    <t>206-1</t>
  </si>
  <si>
    <t>Legal actions for anti-competitive behaviour, anti-trust, and monopoly practices</t>
  </si>
  <si>
    <t xml:space="preserve"> - 0 legal actions for anti-competitive behaviour, anti-trust and monopoly practices to report in FY21. </t>
  </si>
  <si>
    <t>Energy</t>
  </si>
  <si>
    <t>302-1</t>
  </si>
  <si>
    <t>Energy consumption within the organization</t>
  </si>
  <si>
    <t>This document - "Energy and Emissions" Worksheet
2021 Annual and Sustainability Report</t>
  </si>
  <si>
    <t xml:space="preserve"> - Assurance reporting is undertaken on National Pollutant Inventory (NPI) and greenhouse gas (GHG) emissions as part of the submission to National Greenhouse and Energy Reporting Act 2007 (NGER Act). Technical experts have also been engaged to complete a range of internal audit processes.</t>
  </si>
  <si>
    <t>7, 8, 9</t>
  </si>
  <si>
    <t>7, 8, 12, 13</t>
  </si>
  <si>
    <t>302-3</t>
  </si>
  <si>
    <t>Energy intensity</t>
  </si>
  <si>
    <t>302-4</t>
  </si>
  <si>
    <t>Reduction of energy consumption</t>
  </si>
  <si>
    <t>Water and Effluents</t>
  </si>
  <si>
    <t xml:space="preserve">303-3 </t>
  </si>
  <si>
    <t>Water withdrawal</t>
  </si>
  <si>
    <t>This document - "Water Management" Worksheet
2021 Annual and Sustainability Report</t>
  </si>
  <si>
    <t>6, 8, 12</t>
  </si>
  <si>
    <t>303-4</t>
  </si>
  <si>
    <t>Water discharge</t>
  </si>
  <si>
    <t>7, 8</t>
  </si>
  <si>
    <t>303-5</t>
  </si>
  <si>
    <t>Water consumption</t>
  </si>
  <si>
    <t>Biodiversity</t>
  </si>
  <si>
    <t>304-1</t>
  </si>
  <si>
    <t>Operational sites owned, leased, managed in, or adjacent to, protected areas and areas of high biodiversity value outside protected areas</t>
  </si>
  <si>
    <t>One operating site is located adjacent to areas of high biodiversity value or protected areas - Cowal (Lake Cowal)</t>
  </si>
  <si>
    <t>6, 7, 14, 15</t>
  </si>
  <si>
    <t>304-2</t>
  </si>
  <si>
    <t>Description of significant impacts of activities, products, and services on biodiversity in protected areas and areas of high biodiversity value outside protected areas</t>
  </si>
  <si>
    <t xml:space="preserve">During the reporting year, we did not identify any significant impacts (measured) on biodiversity resulting from our operations’ activities. In some instances, this is attributable to application of the mitigation hierarchy and other environmental management mitigation and management efforts. </t>
  </si>
  <si>
    <t>304-3</t>
  </si>
  <si>
    <t>Habitats protected or restored</t>
  </si>
  <si>
    <t>This document - "Environmental Stewardship" Worksheet
2021 Annual and Sustainability Report</t>
  </si>
  <si>
    <t>Emissions</t>
  </si>
  <si>
    <t>305-1</t>
  </si>
  <si>
    <t>Direct (Scope 1) GHG emissions</t>
  </si>
  <si>
    <t>3, 12, 13, 14, 15</t>
  </si>
  <si>
    <t>305-2</t>
  </si>
  <si>
    <t>Energy indirect (Scope 2) GHG emissions</t>
  </si>
  <si>
    <t>305-4</t>
  </si>
  <si>
    <t>GHG emissions intensity</t>
  </si>
  <si>
    <t>13, 14, 15</t>
  </si>
  <si>
    <t>305-5</t>
  </si>
  <si>
    <t>Reduction of GHG emissions</t>
  </si>
  <si>
    <t>305-7</t>
  </si>
  <si>
    <t xml:space="preserve">Nitrogen oxides (NOX), sulfur oxides (SOX), and other significant air emissions </t>
  </si>
  <si>
    <t xml:space="preserve"> - Linked to legal reporting obligations.</t>
  </si>
  <si>
    <t>Waste</t>
  </si>
  <si>
    <t>306-1</t>
  </si>
  <si>
    <t>Water discharge by quality and destination</t>
  </si>
  <si>
    <t>3, 6, 12, 14</t>
  </si>
  <si>
    <t>306-2</t>
  </si>
  <si>
    <t>Waste by type and disposal method</t>
  </si>
  <si>
    <t>This document - "Materials, Tailings and Waste" Worksheet
2021 Annual and Sustainability Report</t>
  </si>
  <si>
    <t>3, 6, 12</t>
  </si>
  <si>
    <t>306-3</t>
  </si>
  <si>
    <t>Significant spills</t>
  </si>
  <si>
    <t>There were no significant spills during this reporting period.</t>
  </si>
  <si>
    <t>Environmental compliance</t>
  </si>
  <si>
    <t>307-1</t>
  </si>
  <si>
    <t>Non-compliance with environmental laws and regulations</t>
  </si>
  <si>
    <t xml:space="preserve"> - No significant breaches 
 - We have not paid any significant fines (&gt; USD $10,000) related to environmental or ecological issues this financial year.</t>
  </si>
  <si>
    <t>6, 12, 16</t>
  </si>
  <si>
    <t>Employment</t>
  </si>
  <si>
    <t>401-1</t>
  </si>
  <si>
    <t>New employee hires and employee turnover</t>
  </si>
  <si>
    <t>3, 6</t>
  </si>
  <si>
    <t>5, 8, 10</t>
  </si>
  <si>
    <t>401-2</t>
  </si>
  <si>
    <t>Benefits provided to full-time employees that are not provided to temporary or part-time employees</t>
  </si>
  <si>
    <t xml:space="preserve"> - We provide an array of benefits to our employees that are not provided to temporary or part time employees. The benefits include: life-insurance scheme, health-insurance scheme, parental leave, retirement benefits and management grades are covered under stock options scheme of EVN.</t>
  </si>
  <si>
    <t>401-3</t>
  </si>
  <si>
    <t>Parental Leave</t>
  </si>
  <si>
    <t>Labour / Management Relations</t>
  </si>
  <si>
    <t>402-1</t>
  </si>
  <si>
    <t>Minimum notice periods regarding operational changes</t>
  </si>
  <si>
    <t>1, 3, 6</t>
  </si>
  <si>
    <t>Occupational Health and Safety</t>
  </si>
  <si>
    <t>403-8</t>
  </si>
  <si>
    <t>Workers covered by an occupational health and safety management system</t>
  </si>
  <si>
    <t xml:space="preserve"> - 100% of workers (including contractors) covered by an worker health and safety management system and associated controls.</t>
  </si>
  <si>
    <t>3, 8</t>
  </si>
  <si>
    <t>403-9</t>
  </si>
  <si>
    <t>Work-related injuries</t>
  </si>
  <si>
    <t>This document -  "Health &amp; Safety" Worksheet
2021 Annual and Sustainability Report</t>
  </si>
  <si>
    <t>403-10</t>
  </si>
  <si>
    <t>Work-related ill health</t>
  </si>
  <si>
    <t>Training and education</t>
  </si>
  <si>
    <t>404-1</t>
  </si>
  <si>
    <t>Average hours of training per year per employee</t>
  </si>
  <si>
    <t>4, 5, 8</t>
  </si>
  <si>
    <t>404-2</t>
  </si>
  <si>
    <t>Programs for upgrading employee skills and transition assistance programs</t>
  </si>
  <si>
    <t>4, 8</t>
  </si>
  <si>
    <t>404-3</t>
  </si>
  <si>
    <t>Percentage of employees receiving regular performance and career development reviews</t>
  </si>
  <si>
    <t>Diversity and equal opportunity</t>
  </si>
  <si>
    <t>405-1</t>
  </si>
  <si>
    <t>Diversity of governance bodies and employees</t>
  </si>
  <si>
    <t>1, 2, 6</t>
  </si>
  <si>
    <t>Freedom of association and collective bargaining</t>
  </si>
  <si>
    <t>407-1</t>
  </si>
  <si>
    <t>Operations and suppliers in which the right to freedom of association and collective bargaining may be at risk</t>
  </si>
  <si>
    <t xml:space="preserve"> - 0 operations identified as having significant risk for the right to freedom of association and collective bargaining.</t>
  </si>
  <si>
    <t>1, 2, 3</t>
  </si>
  <si>
    <t>Child labour</t>
  </si>
  <si>
    <t>408-1</t>
  </si>
  <si>
    <t>This document - "Communities" Worksheet
2021 Annual and Sustainability Report</t>
  </si>
  <si>
    <t xml:space="preserve"> - During FY21, there were no incidents of child labour at any of our operations. None of our operations represents significant risks in this respect.</t>
  </si>
  <si>
    <t>1, 2, 5</t>
  </si>
  <si>
    <t>409-1</t>
  </si>
  <si>
    <t>Operations and suppliers at significant risk for incidents of forced or compulsory labour</t>
  </si>
  <si>
    <t xml:space="preserve"> - During FY21, there were no incidents of forced labour at any of our operations. None of our operations represents significant risks in this respect.</t>
  </si>
  <si>
    <t>1, 2, 4</t>
  </si>
  <si>
    <t>Security Practices</t>
  </si>
  <si>
    <t>410-1</t>
  </si>
  <si>
    <t>Security personnel trained in human rights policies or procedures</t>
  </si>
  <si>
    <t xml:space="preserve"> - None of our owned or operated sites have security forces employed.</t>
  </si>
  <si>
    <t>1, 2</t>
  </si>
  <si>
    <t>Rights of indigenous peoples</t>
  </si>
  <si>
    <t>411-1</t>
  </si>
  <si>
    <t>Incidents of violations involving rights of indigenous peoples</t>
  </si>
  <si>
    <t xml:space="preserve"> - None</t>
  </si>
  <si>
    <t>Human rights assessments</t>
  </si>
  <si>
    <t>412-1</t>
  </si>
  <si>
    <t>Operations that have been subject to human rights reviews or impact assessments</t>
  </si>
  <si>
    <t xml:space="preserve"> - Risk assessments are undertaken on an ongoing basis and grievance mechanisms are in place at the operations to record, address and respond to social, environmental and human rights grievances.</t>
  </si>
  <si>
    <t>412-2</t>
  </si>
  <si>
    <t>Employee training on human rights policies or procedures</t>
  </si>
  <si>
    <t xml:space="preserve"> - Developed a Modern Slavery Business Guide in FY21 which sets out the approach adopted by Evolution in its business activities to manage the potential risk of modern slavery occurring in our vendor supply chains.</t>
  </si>
  <si>
    <t>1, 2, 3,4, 5, 6</t>
  </si>
  <si>
    <t>Local communities</t>
  </si>
  <si>
    <t>413-1</t>
  </si>
  <si>
    <t>Operations with local community engagement, impact assessments, and development programs</t>
  </si>
  <si>
    <t>413-2</t>
  </si>
  <si>
    <t>Operations with significant actual and potential negative impacts on
local communities</t>
  </si>
  <si>
    <t>Supplier social assessment</t>
  </si>
  <si>
    <t>414-1</t>
  </si>
  <si>
    <t>New suppliers that were screened using social criteria</t>
  </si>
  <si>
    <t>3, 10</t>
  </si>
  <si>
    <t>5, 8, 16</t>
  </si>
  <si>
    <t>414-2</t>
  </si>
  <si>
    <t>Negative social impacts in the supply chain and actions taken</t>
  </si>
  <si>
    <t xml:space="preserve"> - A metric has yet to be defined to assess impact on society in the supply chain. Following the monthly screening outcome of third parties, the site procurement teams apply their risk management process, which is informed by the outcome of the screening risk calculator, when engaging with suppliers during maintenance, planned engagement and contractual reviews.</t>
  </si>
  <si>
    <t>Public policy</t>
  </si>
  <si>
    <t>415-1</t>
  </si>
  <si>
    <t>Political contributions</t>
  </si>
  <si>
    <t xml:space="preserve"> - We did not make any contributions to and spending for political campaigns or political organisations.</t>
  </si>
  <si>
    <t>Socio-economic compliance</t>
  </si>
  <si>
    <t>419-1</t>
  </si>
  <si>
    <t>Non-compliance with laws and regulations in the social and economic area</t>
  </si>
  <si>
    <t xml:space="preserve"> - 0 significant fines or non-compliance with laws and regulations in the social and economic area.</t>
  </si>
  <si>
    <t>MM1</t>
  </si>
  <si>
    <t>Amount of land (owned or leased, and managed for production activities or extractive use) disturbed or rehabilitated</t>
  </si>
  <si>
    <t>3, 6, 12, 14, 15</t>
  </si>
  <si>
    <t>MM2</t>
  </si>
  <si>
    <t>The number and percentage of total sites identified as requiring biodiversity management plans according to stated criteria, and the number (percentage) of those sites with plans in place</t>
  </si>
  <si>
    <t xml:space="preserve"> - 100% of the sites have Biodiversity action plan in place.</t>
  </si>
  <si>
    <t>6, 14, 15</t>
  </si>
  <si>
    <t>MM3</t>
  </si>
  <si>
    <t>Total amount of overburden, rock, tailings, and sludges and their associated risks</t>
  </si>
  <si>
    <t xml:space="preserve"> - Associated risks: Risk of contamination to soil and groundwater; dust; risk of tailings dam failure</t>
  </si>
  <si>
    <t>MM4</t>
  </si>
  <si>
    <t>Number of strikes and lock-outs exceeding one week's duration, by country</t>
  </si>
  <si>
    <t xml:space="preserve"> - No operations had strikes in FY21.</t>
  </si>
  <si>
    <t>Rights of Indigenous Peoples</t>
  </si>
  <si>
    <t>MM5</t>
  </si>
  <si>
    <t>Total number of operations taking place in or adjacent to Indigenous People's territories, and number and percentage of operations or sites where there are formal agreements with Indigenous Peoples' communities</t>
  </si>
  <si>
    <t xml:space="preserve"> - All operations are located in Indigenous People's territories. Native Title Agreements have been signed with the following communities: Cowal (Wiradjuri), Mt Carlton (Birriah), Mt Rawdon (Port Curtis Coral Coast), Mungari (Maduwongga) and Red Lake (Lac Seul and Wabauskang).</t>
  </si>
  <si>
    <t>MM6</t>
  </si>
  <si>
    <t>Number and description of significant disputes relating to land use, customary rights of local communities and Indigenous Peoples</t>
  </si>
  <si>
    <t>MM8</t>
  </si>
  <si>
    <t>Number (and percentage) of company operating sites where artisanal and small-scale mining (ASM) take place on, or adjacent to, the site; the associated risks and the actions taken to manage and mitigate these risks</t>
  </si>
  <si>
    <t xml:space="preserve"> - We have no reported artisanal and small-scale mining on or adjacent to our operations.</t>
  </si>
  <si>
    <t>1, 2, 3, 6, 8, 12</t>
  </si>
  <si>
    <t>MM9</t>
  </si>
  <si>
    <t>Sites where resettlements took place, the number of households resettled in each, and how their livelihoods were affected in the process</t>
  </si>
  <si>
    <t xml:space="preserve"> - There were no resettlements undertaken at our operated assets.</t>
  </si>
  <si>
    <t>Mine Closure</t>
  </si>
  <si>
    <t>MM10</t>
  </si>
  <si>
    <t>Environment - mine closure</t>
  </si>
  <si>
    <t xml:space="preserve"> - As a part of statutory clearance all our mining operations have a closure plan.</t>
  </si>
  <si>
    <t>8, 9, 10</t>
  </si>
  <si>
    <t>Core Elements</t>
  </si>
  <si>
    <t>Disclosure</t>
  </si>
  <si>
    <t>EVN Response</t>
  </si>
  <si>
    <t>Disclosure Location</t>
  </si>
  <si>
    <t>Describe the board’s oversight of climate-related risks and opportunities.</t>
  </si>
  <si>
    <r>
      <t xml:space="preserve"> - The Evolution Board of Directors has delegated to the Risk and Sustainability Committee responsibility to oversee the Company’s risk management systems, sustainability programs and mitigating controls on behalf of the Board. 
 - This Committee is comprised of Independent Non-Executive Directors and is appointed by the Board on whose behalf it acts, and to whom it reports a minimum of two times per year on risk management activities and recommendations.
 - The Risk and Sustainability Committee oversees the management of climate related risks and the opportunities in a socially responsible manner by regular review of internal compliance programs and externally applicable sustainability codes and principles. 
 - As one of Evolution's  material sustainability topics, we integrate climate-related risk and the low carbon economy transition into our Balanced Business Plan (BBP).
 - Refer to the '</t>
    </r>
    <r>
      <rPr>
        <i/>
        <sz val="9"/>
        <rFont val="Arial"/>
        <family val="2"/>
      </rPr>
      <t>Our Leadership</t>
    </r>
    <r>
      <rPr>
        <sz val="9"/>
        <rFont val="Arial"/>
        <family val="2"/>
      </rPr>
      <t>' page for more information on their qualifications and alignment to climate risk.</t>
    </r>
  </si>
  <si>
    <t xml:space="preserve"> - Our Leadership
 - Corporate Governance Statement
 - Annual and Sustainability Report: Governance
 - Annual and Sustainability Report: Climate Risk
- Climate Risk Position Statement 
 - Annual and Sustainability Report: Director's Report</t>
  </si>
  <si>
    <t>Describe management’s role in assessing and managing climate-related risks and opportunities.</t>
  </si>
  <si>
    <t xml:space="preserve"> - Our Leadership
 - Corporate Governance Statement
 - Annual and Sustainability Report: Governance
 - Annual and Sustainability Report: Climate Risk
- Climate Risk Position Statement </t>
  </si>
  <si>
    <t>Describe the climate-related risks and opportunities the organization has identified over the short, medium, and long term.</t>
  </si>
  <si>
    <t xml:space="preserve"> - Annual and Sustainability Report: Climate Risk; Sustainability Performance Standards and Strategic Planning Standards; Materiality Assessment
 - Climate Risk Position Statement</t>
  </si>
  <si>
    <t>Describe the impact of climate-related risks and opportunities on the organization’s businesses, strategy, and financial planning.</t>
  </si>
  <si>
    <r>
      <t xml:space="preserve">The - Climate Risk Position Statement was reviewed in FY20.
The impact of climate related risks, including transitional risks and opportunities on the organisation’s businesses, strategy and financial planning are summarized as follows:
 - </t>
    </r>
    <r>
      <rPr>
        <b/>
        <sz val="9"/>
        <rFont val="Arial"/>
        <family val="2"/>
      </rPr>
      <t>Water security</t>
    </r>
    <r>
      <rPr>
        <sz val="9"/>
        <rFont val="Arial"/>
        <family val="2"/>
      </rPr>
      <t xml:space="preserve">: Production is dependent on water availability and by addressing transitional risks and responding to scenario planning, we are adapting to a changing water security environment. In the short term we are working toward reducing our water demand and further reusing a greater portion of mine affected water. Medium to long term we are investing in water efficiencies, water recycling and water reuse strategies. 
 - </t>
    </r>
    <r>
      <rPr>
        <b/>
        <sz val="9"/>
        <rFont val="Arial"/>
        <family val="2"/>
      </rPr>
      <t>Extreme weather events</t>
    </r>
    <r>
      <rPr>
        <sz val="9"/>
        <rFont val="Arial"/>
        <family val="2"/>
      </rPr>
      <t xml:space="preserve">: Contingency plans are embedded in our operations where seasonal weather interrupts operations. We ensure potential climate impacts are considered in our design and construction of new/upgraded assets. We build the resilience of our operations by ensuring we consider alternate supply chains. 
 - </t>
    </r>
    <r>
      <rPr>
        <b/>
        <sz val="9"/>
        <rFont val="Arial"/>
        <family val="2"/>
      </rPr>
      <t>Energy and Emissions</t>
    </r>
    <r>
      <rPr>
        <sz val="9"/>
        <rFont val="Arial"/>
        <family val="2"/>
      </rPr>
      <t xml:space="preserve">: We remain well-informed of changing regulations, including policy, codes and principles. We engage with our community and stakeholders to ensure we are operating with a holistic mindset. We remain agile in response to changing markets and explore innovative technology to improve our resilience to resource financial and supply uncertainty. We aim to contribute positively to local, regional and national sustainability efforts. </t>
    </r>
  </si>
  <si>
    <t xml:space="preserve"> - Annual and Sustainability Report: Climate Risk
 - Climate Risk Position Statement</t>
  </si>
  <si>
    <t>Describe the resilience of the organization’s strategy, taking into consideration different climate-related scenarios, including a 2°C or lower scenario.</t>
  </si>
  <si>
    <t>Climate-related risks and opportunities have been included in our strategic planning integrated across our business. The potential likelihood, severity, and materiality of these risks and opportunities to our operations and communities have been proactively assessed and forecasted. They have informed the reporting requirements and targets outlined in the:
 - Site water management plans 
 - Emergency management plans
 - Inclement Weather and Cyclone Management Plan at Mt Carlton 
 - Severe Weather Management Plan at Mt Rawdon. 
 - Detailed design of the Integrated Waste Landform at Cowal 
Moving forward, in FY22, we will further strengthen our disclosures by stress testing our scenarios to identify climate-related financial risks and opportunities. Quantifying these risks will inform our business planning and decision making to ensure our business is resilient to changes in climate.</t>
  </si>
  <si>
    <t>Risk Management</t>
  </si>
  <si>
    <t>Describe the organization’s processes for identifying and assessing climate-related risks.</t>
  </si>
  <si>
    <r>
      <t xml:space="preserve"> - We manage our physical climate risks through our risk management framework which is based on ISO 31000 framework. The framework reflects our exposure to a variety of uncertainties (both threats and opportunities) that can have financial, operational and compliance impacts on our business performance, reputation and ability to operate successfully. It includes clearly defined oversight responsibilities for the Board, supported by the Risk and Sustainability Committee and support functions, to enable effective risk identification, evaluation and management across Evolution.
 - Long term physical risks that could impact new mining projects are evaluated during the pre-feasibility and feasibility study, and mitigating design features are built into the equipment, layout and intended operations of the project. Risks relating to the development of government policy or legislation to address climate change are monitored by the Group’s Investor Relations and Sustainability teams. Reputational risk arising from changing investor or lender attitudes towards climate change are addressed through effective communication of the Company's underlying growth-oriented strategy and ongoing plans to reduce the environmental impacts of the Company's operations.
 - Refer to Annual and Sustainability Report, in particular the </t>
    </r>
    <r>
      <rPr>
        <i/>
        <sz val="9"/>
        <color theme="1"/>
        <rFont val="Arial"/>
        <family val="2"/>
      </rPr>
      <t>Climate Risk:</t>
    </r>
    <r>
      <rPr>
        <sz val="9"/>
        <color theme="1"/>
        <rFont val="Arial"/>
        <family val="2"/>
      </rPr>
      <t xml:space="preserve"> </t>
    </r>
    <r>
      <rPr>
        <i/>
        <sz val="9"/>
        <color theme="1"/>
        <rFont val="Arial"/>
        <family val="2"/>
      </rPr>
      <t>Risk Management</t>
    </r>
    <r>
      <rPr>
        <sz val="9"/>
        <color theme="1"/>
        <rFont val="Arial"/>
        <family val="2"/>
      </rPr>
      <t xml:space="preserve"> section for more information.</t>
    </r>
  </si>
  <si>
    <t xml:space="preserve"> - Annual and Sustainability Report: Climate Risk - Risk Management
 - Climate Risk Position Statement</t>
  </si>
  <si>
    <t>Describe the organization’s processes for managing climate-related risks.</t>
  </si>
  <si>
    <r>
      <t xml:space="preserve"> - We manage our physical climate risks through our risk management framework which is based on ISO 31000 framework, with specific mining risk also aligned with ICMM protocols. 
 - The abovementioned physical risks and uncertainties outlined reflect the risks that could materially affect (negatively or positively) our performance, future prospects or reputation. As such, we set expectations that all our leaders and team members understand their risks, assess them in line with Group policies and procedures, and respond. Where risks are material to the Group, they are escalated to the Board Risk &amp; Sustainability Committee and, as appropriate, to the Board.
 - In FY22 we require each of our operations to implement a Carbon Reduction Plan (a continuation of the Energy and GHG Management Plans in place)
 - We will be reviewing our Risk Management framework and process for climate risk in FY22.
 - Refer to Annual and Sustainability Report, in particular the </t>
    </r>
    <r>
      <rPr>
        <i/>
        <sz val="9"/>
        <rFont val="Arial"/>
        <family val="2"/>
      </rPr>
      <t>Climate Risk</t>
    </r>
    <r>
      <rPr>
        <sz val="9"/>
        <rFont val="Arial"/>
        <family val="2"/>
      </rPr>
      <t xml:space="preserve"> section for more information.</t>
    </r>
  </si>
  <si>
    <t>Describe how processes for identifying, assessing, and managing climate-related risks are integrated into the organization’s overall risk management.</t>
  </si>
  <si>
    <r>
      <t xml:space="preserve"> - We have an established, risk-based decision approach that is supported by the Sustainability and Strategic Planning Policies, Standards, Integrated Risk Management Framework and supporting sites processes and procedures that aligns to the principles of the Australian and international standards and guidance. 
 - The Group risk reporting and assurance control mechanisms are designed to ensure strategic, operational, legal, financial, reputational and other risks are identified, assessed and appropriately managed. Matters relating to sustainability are recorded in a database and communicated widely across the organisation on daily, weekly, monthly, quarterly and annual timelines dependent on the issue. These are reviewed by our Board Risk and Sustainability Committee throughout the year, supported by regular reviews by the Leadership Team, site leadership teams and subject matter experts such as the TSF Governance Committee. Further, an integrated three level Line of Defence (LOD) assurance program has been implemented, supported by subject matter experts and internal and external audit.
We will be reviewing our Risk Management framework and process for climate risk in FY22.
 Refer to </t>
    </r>
    <r>
      <rPr>
        <i/>
        <sz val="9"/>
        <color theme="1"/>
        <rFont val="Arial"/>
        <family val="2"/>
      </rPr>
      <t>Annual and Sustainability Report</t>
    </r>
    <r>
      <rPr>
        <sz val="9"/>
        <color theme="1"/>
        <rFont val="Arial"/>
        <family val="2"/>
      </rPr>
      <t xml:space="preserve"> for Risk Management process.</t>
    </r>
  </si>
  <si>
    <t>Metrics and Targets</t>
  </si>
  <si>
    <t>Disclose the metrics used by the organization to assess climate-related risks and opportunities in line with its strategy and risk management process.</t>
  </si>
  <si>
    <r>
      <t xml:space="preserve">The Company reports Scope 1 and Scope 2 CO2 emissions data.
 - In June 2021, Evolution announced its commitment to reducing greenhouse gas emissions in alignment with the climate change goals of the Paris Agreement. Evolution is committed to:
     - Reducing greenhouse gas emissions by 30% by 2030 (Scope 1 and 2 from a FY20 baseline)
     - Achieving net zero greenhouse gas emissions by 2050 (or earlier)
</t>
    </r>
    <r>
      <rPr>
        <b/>
        <sz val="9"/>
        <color theme="1"/>
        <rFont val="Arial"/>
        <family val="2"/>
      </rPr>
      <t xml:space="preserve">Physical risks and associated targets
</t>
    </r>
    <r>
      <rPr>
        <sz val="9"/>
        <color theme="1"/>
        <rFont val="Arial"/>
        <family val="2"/>
      </rPr>
      <t xml:space="preserve">In FY21 we measured and analysed our performance (against a FY20 baseline) with the intent to reduce emissions and water intensity for our business; the goals were: year on year reduction of CO2-e emissions per tonne of material mined, and year on- year reduction of raw water demand per dry tonne milled.
 Emissions data covering the period from FY16 to date is available in the Energy &amp; Emissions worksheet of this document. 
    - Evolution completes assurance reporting on its National Pollutant Inventory (NPI) and greenhouse gas (GHG) emissions as part of our submission to NGERS. 
    - Refer to the </t>
    </r>
    <r>
      <rPr>
        <i/>
        <sz val="9"/>
        <color theme="1"/>
        <rFont val="Arial"/>
        <family val="2"/>
      </rPr>
      <t>Annual and Sustainability Report</t>
    </r>
    <r>
      <rPr>
        <sz val="9"/>
        <color theme="1"/>
        <rFont val="Arial"/>
        <family val="2"/>
      </rPr>
      <t xml:space="preserve"> for more information on our material business risks. </t>
    </r>
  </si>
  <si>
    <t xml:space="preserve"> - Annual and Sustainability Report: Climate Risk
 - Annual and Sustainability Report: Energy and Emissions
 - This document: Energy &amp; Emissions worksheet; Water Management worksheet</t>
  </si>
  <si>
    <t>Disclose Scope 1, Scope 2, and, if appropriate, Scope 3 greenhouse gas (GHG) emissions, and the related risks.</t>
  </si>
  <si>
    <t xml:space="preserve"> - Annual and Sustainability Report: Climate Risk
 - Annual and Sustainability Report: Energy and Emissions</t>
  </si>
  <si>
    <t>Describe the targets used by the organization to manage climate-related risks and opportunities and performance against targets.</t>
  </si>
  <si>
    <r>
      <t xml:space="preserve">We are working to build climate related risk resilience in our operations, our communities and our environment through sound risk management practices across all areas in our business. We are actively managing these risks and opportunities, improving energy efficiency, responsibly managing water use and preparing and managing for extreme weather and health events. 
- All data is subject to external audit.
</t>
    </r>
    <r>
      <rPr>
        <b/>
        <sz val="9"/>
        <rFont val="Arial"/>
        <family val="2"/>
      </rPr>
      <t>Baseline year</t>
    </r>
    <r>
      <rPr>
        <sz val="9"/>
        <rFont val="Arial"/>
        <family val="2"/>
      </rPr>
      <t xml:space="preserve">
 - FY20 was adopted as a baseline year to improve energy efficiency and water security including responsible water management practices, prepare for extreme weather and health events, (including pandemic and smoke impacts from fires and prolonged dry periods). 
</t>
    </r>
    <r>
      <rPr>
        <b/>
        <sz val="9"/>
        <rFont val="Arial"/>
        <family val="2"/>
      </rPr>
      <t>Targets</t>
    </r>
    <r>
      <rPr>
        <sz val="9"/>
        <rFont val="Arial"/>
        <family val="2"/>
      </rPr>
      <t xml:space="preserve">
 - Targets have been developed for FY21 to improve energy and emissions and water security, prepare for extreme weather and health events, (including pandemic and smoke impacts from fires) and adopt responsible water management practices. Specific targets have also been captured in our annual Balanced Business Scorecard, including year-on-year reduction of CO2-e emissions per tonne of material mined (0.012), and year on- year reduction of raw water demand per dry tonne milled (0.54) against a FY20 baseline.
 - Set a Net Zero target by 2050 and a 30% emissions reduction target by 2030 (against a FY20 baseline).
</t>
    </r>
    <r>
      <rPr>
        <b/>
        <sz val="9"/>
        <rFont val="Arial"/>
        <family val="2"/>
      </rPr>
      <t>Performance</t>
    </r>
    <r>
      <rPr>
        <sz val="9"/>
        <rFont val="Arial"/>
        <family val="2"/>
      </rPr>
      <t xml:space="preserve">
 - Refer to the Energy &amp; Emissions and Water Management worksheets in this document for our performance against target.</t>
    </r>
  </si>
  <si>
    <t>Theme</t>
  </si>
  <si>
    <t>Principle</t>
  </si>
  <si>
    <t>Human Rights</t>
  </si>
  <si>
    <r>
      <t xml:space="preserve">Principle 1 </t>
    </r>
    <r>
      <rPr>
        <sz val="9"/>
        <rFont val="Arial"/>
        <family val="2"/>
      </rPr>
      <t>Businesses should support and respect the protection of internationally proclaimed human rights</t>
    </r>
  </si>
  <si>
    <t xml:space="preserve"> - Annual and Sustainability Report 2021 - Community
 - Community Relations Policy
 - Modern Slavery Statement
 - Supplier Code of Conduct
 - Procurement Statement
 - Sustainability Performance Standards - Social Responsibility Performance Standards
 - Additional information can be found on our website</t>
  </si>
  <si>
    <r>
      <t xml:space="preserve">Principle 2 </t>
    </r>
    <r>
      <rPr>
        <sz val="9"/>
        <rFont val="Arial"/>
        <family val="2"/>
      </rPr>
      <t>Make sure that they are not complicit in human rights abuses</t>
    </r>
  </si>
  <si>
    <t>Labour</t>
  </si>
  <si>
    <r>
      <t xml:space="preserve">Principle 3 </t>
    </r>
    <r>
      <rPr>
        <sz val="9"/>
        <rFont val="Arial"/>
        <family val="2"/>
      </rPr>
      <t>Businesses should uphold the freedom of association and the effective recognition of the right to collective bargaining</t>
    </r>
  </si>
  <si>
    <t xml:space="preserve"> - Annual and Sustainability Report 2021 - Community
 - Annual and Sustainability Report 2021 - People &amp; Culture
 - Sustainability Performance Standards - Social Responsibility Performance Standards
 - Additional Information can be found on our website at evolutionmining.com.au
 - GRI Index indicator 102-41</t>
  </si>
  <si>
    <r>
      <rPr>
        <b/>
        <sz val="9"/>
        <rFont val="Arial"/>
        <family val="2"/>
      </rPr>
      <t xml:space="preserve">Principle 4 </t>
    </r>
    <r>
      <rPr>
        <sz val="9"/>
        <rFont val="Arial"/>
        <family val="2"/>
      </rPr>
      <t>The elimination of all forms of forced and compulsory labour</t>
    </r>
  </si>
  <si>
    <t xml:space="preserve"> - Modern Slavery Statement
 - Supplier Code of Conduct
 - Procurement Statement
 - Sustainability Performance Standards - Social Responsibility Performance Standards
 - Additional Information can be found on our website at evolutionmining.com.au</t>
  </si>
  <si>
    <r>
      <rPr>
        <b/>
        <sz val="9"/>
        <rFont val="Arial"/>
        <family val="2"/>
      </rPr>
      <t xml:space="preserve">Principle 5 </t>
    </r>
    <r>
      <rPr>
        <sz val="9"/>
        <rFont val="Arial"/>
        <family val="2"/>
      </rPr>
      <t>The effective abolition of child labour</t>
    </r>
  </si>
  <si>
    <t xml:space="preserve"> - Modern Slavery Statement
 - Supplier Code of Conduct
 - Procurement Statement
 - Sustainability Performance Standards - Social Responsibility Performance Standards
 - Additional information can be found on our website at evolutionmining.com.au</t>
  </si>
  <si>
    <r>
      <rPr>
        <b/>
        <sz val="9"/>
        <rFont val="Arial"/>
        <family val="2"/>
      </rPr>
      <t xml:space="preserve">Principle 6 </t>
    </r>
    <r>
      <rPr>
        <sz val="9"/>
        <rFont val="Arial"/>
        <family val="2"/>
      </rPr>
      <t>The elimination of discrimination in respect of employment and occupation</t>
    </r>
  </si>
  <si>
    <t xml:space="preserve"> - Annual and Sustainability Report 2021 - People
 - Diversity and Inclusion Policy
 - Modern Slavery Statement
 - Supplier Code of Conduct
 - Procurement Statement
 - Sustainability Performance Standards - Social Responsibility Performance Standards
 - Additional information can be found on our website at evolutionmining.com.au
</t>
  </si>
  <si>
    <t xml:space="preserve">Environment </t>
  </si>
  <si>
    <r>
      <rPr>
        <b/>
        <sz val="9"/>
        <rFont val="Arial"/>
        <family val="2"/>
      </rPr>
      <t>Principle 7</t>
    </r>
    <r>
      <rPr>
        <sz val="9"/>
        <rFont val="Arial"/>
        <family val="2"/>
      </rPr>
      <t xml:space="preserve"> Businesses should support a precautionary approach to environmental challenges</t>
    </r>
  </si>
  <si>
    <t>Annual and Sustainability Report 2021 - Environment
 - Climate Risk Position Statement
 - Tailings Storage Facilities Governance Committee Charter
 - Sustainability Policy
 - Sustainability Performance Standards - Environmental Performance Standards
 - Supplier Code of Conduct
 - Additional information can be found on our website at evolutionmining.com.au on Environment; Biodiversity; Tailings Storage Facilities; Water</t>
  </si>
  <si>
    <r>
      <rPr>
        <b/>
        <sz val="9"/>
        <rFont val="Arial"/>
        <family val="2"/>
      </rPr>
      <t xml:space="preserve">Principle 8 </t>
    </r>
    <r>
      <rPr>
        <sz val="9"/>
        <rFont val="Arial"/>
        <family val="2"/>
      </rPr>
      <t>Undertake initiatives to promote greater environmental responsibility</t>
    </r>
  </si>
  <si>
    <t xml:space="preserve"> - Annual and Sustainability Report 2021 - Risk management
 - Annual and Sustainability Report 2021 - Environment
 - Sustainability Policy
 - Sustainability Performance Standard - Environmental Performance Standards
 - Sustainability Performance Standard - Social Responsibility Performance Standards
 - Supplier Code of Conduct
 - Additional information can be found on our website at evolutionmining.com.au</t>
  </si>
  <si>
    <r>
      <rPr>
        <b/>
        <sz val="9"/>
        <rFont val="Arial"/>
        <family val="2"/>
      </rPr>
      <t xml:space="preserve">Principle 9 </t>
    </r>
    <r>
      <rPr>
        <sz val="9"/>
        <rFont val="Arial"/>
        <family val="2"/>
      </rPr>
      <t>Encourage the development and diffusion of environmentally friendly technologies</t>
    </r>
  </si>
  <si>
    <t xml:space="preserve">Anti-Corruption </t>
  </si>
  <si>
    <r>
      <rPr>
        <b/>
        <sz val="9"/>
        <rFont val="Arial"/>
        <family val="2"/>
      </rPr>
      <t>Principle 10</t>
    </r>
    <r>
      <rPr>
        <sz val="9"/>
        <rFont val="Arial"/>
        <family val="2"/>
      </rPr>
      <t xml:space="preserve"> Businesses should work against corruption in all its forms, including extortion and bribery</t>
    </r>
  </si>
  <si>
    <t xml:space="preserve"> - Annual and Sustainability Report 2021 - Economic Performance
 - Code of Conduct
 - Tax Governance Statement
 - Additional information can be found on our website at evolutionmining.com.au</t>
  </si>
  <si>
    <t>Employment type, contract, gender and region</t>
  </si>
  <si>
    <t>FY21</t>
  </si>
  <si>
    <t>GRI 102-8</t>
  </si>
  <si>
    <t>FY20</t>
  </si>
  <si>
    <t>FY19</t>
  </si>
  <si>
    <t>FY18</t>
  </si>
  <si>
    <t>Group</t>
  </si>
  <si>
    <t>Cowal</t>
  </si>
  <si>
    <t>Red Lake</t>
  </si>
  <si>
    <t>Mungari</t>
  </si>
  <si>
    <t>Mt Rawdon</t>
  </si>
  <si>
    <t>Mt Carlton</t>
  </si>
  <si>
    <t>Total Contractors</t>
  </si>
  <si>
    <t>Total Employees</t>
  </si>
  <si>
    <t>Total Employees Male</t>
  </si>
  <si>
    <t>Total Employees Female</t>
  </si>
  <si>
    <t>Total Permanent Full time</t>
  </si>
  <si>
    <t>Permanent Male</t>
  </si>
  <si>
    <t>Permanent Female</t>
  </si>
  <si>
    <t>Total Part time</t>
  </si>
  <si>
    <t>Part time Male</t>
  </si>
  <si>
    <t>Part time Female</t>
  </si>
  <si>
    <t>Flexible Work Male</t>
  </si>
  <si>
    <t>Flexible Work Female</t>
  </si>
  <si>
    <t>Total Fixed Term</t>
  </si>
  <si>
    <t>Fixed Term Male</t>
  </si>
  <si>
    <t>Fixed Term Female</t>
  </si>
  <si>
    <t>Total Casual</t>
  </si>
  <si>
    <t>Casual Male</t>
  </si>
  <si>
    <t>Casual Female</t>
  </si>
  <si>
    <t>Total Labour Hire</t>
  </si>
  <si>
    <t>Labour Hire Male</t>
  </si>
  <si>
    <t>Labour Hire Female</t>
  </si>
  <si>
    <t>Percentage Contractors</t>
  </si>
  <si>
    <t>Total Workforce</t>
  </si>
  <si>
    <t>Employment level</t>
  </si>
  <si>
    <t>Male</t>
  </si>
  <si>
    <t>Female</t>
  </si>
  <si>
    <t>Board</t>
  </si>
  <si>
    <t>Senior Leaders</t>
  </si>
  <si>
    <t>Manager/Superintendents</t>
  </si>
  <si>
    <t>Professionals/Supervisors</t>
  </si>
  <si>
    <t>Operations</t>
  </si>
  <si>
    <t>GRI 102-17</t>
  </si>
  <si>
    <t>% of employees receiving code of conduct training</t>
  </si>
  <si>
    <t>Number of whistleblower complaints</t>
  </si>
  <si>
    <t>1*</t>
  </si>
  <si>
    <t xml:space="preserve">* One claim in relation to Cracow, a divested asset and outside of the scope of this report, was investigated and closed in September 2020. </t>
  </si>
  <si>
    <t>GRI 102-41</t>
  </si>
  <si>
    <t>% of total employees represented covered by collective bargaining agreements</t>
  </si>
  <si>
    <t>Employees that have undergone training in organisational anti-corruption policies and procedures</t>
  </si>
  <si>
    <t>GRI 205-2</t>
  </si>
  <si>
    <t>% of employees</t>
  </si>
  <si>
    <t>% of contractors</t>
  </si>
  <si>
    <t>GRI 401-1</t>
  </si>
  <si>
    <t>Total Female New Hires</t>
  </si>
  <si>
    <t>Female under 36 years</t>
  </si>
  <si>
    <t>Female 36-55 years</t>
  </si>
  <si>
    <t>Female over 55 years</t>
  </si>
  <si>
    <t>Total Male New Hires</t>
  </si>
  <si>
    <t>Male under 36 years</t>
  </si>
  <si>
    <t>Male 36-55 years</t>
  </si>
  <si>
    <t>Male over 55 years</t>
  </si>
  <si>
    <t>Total New Hires</t>
  </si>
  <si>
    <t>Total female new hire rate</t>
  </si>
  <si>
    <t>Total male new hire rate</t>
  </si>
  <si>
    <t>Total New Hire Rate</t>
  </si>
  <si>
    <t>Total Turnover Rate</t>
  </si>
  <si>
    <t>GRI 401-3</t>
  </si>
  <si>
    <t>Number of employees who took parental leave</t>
  </si>
  <si>
    <t>Number of employees who returned to work after parental leave ended</t>
  </si>
  <si>
    <t xml:space="preserve">Operational changes </t>
  </si>
  <si>
    <t>GRI 402-1</t>
  </si>
  <si>
    <t>GRI 404-1</t>
  </si>
  <si>
    <t>Average Hours of Training per Employee</t>
  </si>
  <si>
    <t>GRI 404-3</t>
  </si>
  <si>
    <t>Salaried employees who receive performance and career reviews (%)</t>
  </si>
  <si>
    <t>Hourly employees who receive performance and career reviews (%)</t>
  </si>
  <si>
    <t>Diversity of Board of Directors by gender</t>
  </si>
  <si>
    <t>GRI 405-1</t>
  </si>
  <si>
    <t>Percentage female</t>
  </si>
  <si>
    <t>Percentage male</t>
  </si>
  <si>
    <t>Diversity of Board of Directors by age</t>
  </si>
  <si>
    <t>Percentage under 36 years</t>
  </si>
  <si>
    <t>Percentage 36-55 years</t>
  </si>
  <si>
    <t>Percentage over 55 years</t>
  </si>
  <si>
    <t>Diversity of employees by gender</t>
  </si>
  <si>
    <t>Percentage of female employees</t>
  </si>
  <si>
    <t>Percentage of male employees</t>
  </si>
  <si>
    <t>Diversity of employees by age</t>
  </si>
  <si>
    <t>Percentage of employees under 36 years</t>
  </si>
  <si>
    <t>Percentage of employees 36-55 years</t>
  </si>
  <si>
    <t>Percentage of employees over 55 years</t>
  </si>
  <si>
    <t>Local employment</t>
  </si>
  <si>
    <t>% local employment across our operations</t>
  </si>
  <si>
    <t>Employee engagement</t>
  </si>
  <si>
    <t>% respondents to survey</t>
  </si>
  <si>
    <t>% employee retention</t>
  </si>
  <si>
    <t>Number of ALO initiatives</t>
  </si>
  <si>
    <t>Female graduate intake (% of total graduate intake)</t>
  </si>
  <si>
    <t>Female summer vacation interns (% of total vacation interns)</t>
  </si>
  <si>
    <t>% of people fulfilling their stated development goals</t>
  </si>
  <si>
    <t>% of roles appointed through succession and internal candidates</t>
  </si>
  <si>
    <t>GRI 201-1, 415-1</t>
  </si>
  <si>
    <t>Australia</t>
  </si>
  <si>
    <t>Canada</t>
  </si>
  <si>
    <t>Revenue</t>
  </si>
  <si>
    <t>Operations - supplier payments (Goods and Services)</t>
  </si>
  <si>
    <t>Employees - wages and benefits</t>
  </si>
  <si>
    <t>Payments to government - taxes</t>
  </si>
  <si>
    <t>Payments to government - royalties</t>
  </si>
  <si>
    <t>Payments to political organisations</t>
  </si>
  <si>
    <t>Payments to providers of capital - Dividend payments to shareholders</t>
  </si>
  <si>
    <t>Payments to financial institutions - interest</t>
  </si>
  <si>
    <t>Total contribution</t>
  </si>
  <si>
    <r>
      <rPr>
        <vertAlign val="superscript"/>
        <sz val="8"/>
        <color theme="1"/>
        <rFont val="Arial"/>
        <family val="2"/>
      </rPr>
      <t>(1)</t>
    </r>
    <r>
      <rPr>
        <sz val="8"/>
        <color theme="1"/>
        <rFont val="Arial"/>
        <family val="2"/>
      </rPr>
      <t xml:space="preserve"> Values are reported on an accrual basis in AUD unless otherwise noted. </t>
    </r>
  </si>
  <si>
    <t>Community Investment (A$)</t>
  </si>
  <si>
    <t xml:space="preserve">GRI 201-1
</t>
  </si>
  <si>
    <t>Shared Value Projects</t>
  </si>
  <si>
    <t>Total</t>
  </si>
  <si>
    <r>
      <rPr>
        <vertAlign val="superscript"/>
        <sz val="8"/>
        <color rgb="FF000000"/>
        <rFont val="Arial"/>
        <family val="2"/>
      </rPr>
      <t xml:space="preserve">(2) </t>
    </r>
    <r>
      <rPr>
        <sz val="8"/>
        <color rgb="FF000000"/>
        <rFont val="Arial"/>
        <family val="2"/>
      </rPr>
      <t>Includes Obligations
Definition: Community Investment (obligation): an expenditure that benefits the community that we are obligated to pay, for example in return for land access (eg scholarships under NTA’s).</t>
    </r>
  </si>
  <si>
    <t>Arts, Culture and Sport</t>
  </si>
  <si>
    <t>Skills, Education and Training</t>
  </si>
  <si>
    <t>Community Resilience</t>
  </si>
  <si>
    <t>Health and Wellbeing</t>
  </si>
  <si>
    <t>Local Economic Development</t>
  </si>
  <si>
    <t>Infrastructure Capability</t>
  </si>
  <si>
    <r>
      <rPr>
        <vertAlign val="superscript"/>
        <sz val="8"/>
        <color rgb="FF000000"/>
        <rFont val="Arial"/>
        <family val="2"/>
      </rPr>
      <t>(3)</t>
    </r>
    <r>
      <rPr>
        <sz val="8"/>
        <color rgb="FF000000"/>
        <rFont val="Arial"/>
        <family val="2"/>
      </rPr>
      <t xml:space="preserve"> 'Other' refers to impacts external of the provided impact areas. </t>
    </r>
  </si>
  <si>
    <r>
      <t>Proportion of spending on local suppliers (A$ million)</t>
    </r>
    <r>
      <rPr>
        <b/>
        <vertAlign val="superscript"/>
        <sz val="8"/>
        <color rgb="FFF6A21D"/>
        <rFont val="Arial"/>
        <family val="2"/>
      </rPr>
      <t xml:space="preserve"> (4)</t>
    </r>
  </si>
  <si>
    <t xml:space="preserve">GRI 204-1
</t>
  </si>
  <si>
    <t>% of spending on local suppliers</t>
  </si>
  <si>
    <t>Total local procurement spend</t>
  </si>
  <si>
    <t>Total procurement spend</t>
  </si>
  <si>
    <r>
      <rPr>
        <vertAlign val="superscript"/>
        <sz val="8"/>
        <color theme="1"/>
        <rFont val="Arial"/>
        <family val="2"/>
      </rPr>
      <t>(4)</t>
    </r>
    <r>
      <rPr>
        <sz val="8"/>
        <color theme="1"/>
        <rFont val="Arial"/>
        <family val="2"/>
      </rPr>
      <t xml:space="preserve"> Local is defined based on post codes</t>
    </r>
  </si>
  <si>
    <t>% of spending on regional suppliers</t>
  </si>
  <si>
    <r>
      <rPr>
        <vertAlign val="superscript"/>
        <sz val="8"/>
        <color theme="1"/>
        <rFont val="Arial"/>
        <family val="2"/>
      </rPr>
      <t>(5)</t>
    </r>
    <r>
      <rPr>
        <sz val="8"/>
        <color theme="1"/>
        <rFont val="Arial"/>
        <family val="2"/>
      </rPr>
      <t xml:space="preserve"> Regional is defined based on post codes</t>
    </r>
  </si>
  <si>
    <r>
      <rPr>
        <vertAlign val="superscript"/>
        <sz val="8"/>
        <color theme="1"/>
        <rFont val="Arial"/>
        <family val="2"/>
      </rPr>
      <t>(6)</t>
    </r>
    <r>
      <rPr>
        <sz val="8"/>
        <color theme="1"/>
        <rFont val="Arial"/>
        <family val="2"/>
      </rPr>
      <t xml:space="preserve"> Local and Regional procurement ($) were combined in FY18; FY19 was the first year this was split.</t>
    </r>
  </si>
  <si>
    <t>GRI 403-8</t>
  </si>
  <si>
    <t>Number of ERT members</t>
  </si>
  <si>
    <r>
      <t xml:space="preserve">136 </t>
    </r>
    <r>
      <rPr>
        <vertAlign val="superscript"/>
        <sz val="11"/>
        <color theme="1"/>
        <rFont val="Arial"/>
        <family val="2"/>
      </rPr>
      <t>(1)</t>
    </r>
  </si>
  <si>
    <t>Number of onsite incident responses</t>
  </si>
  <si>
    <t>Number of offsite incident responses</t>
  </si>
  <si>
    <t>Number of community responses</t>
  </si>
  <si>
    <t> Total</t>
  </si>
  <si>
    <r>
      <rPr>
        <vertAlign val="superscript"/>
        <sz val="8"/>
        <color theme="1"/>
        <rFont val="Arial"/>
        <family val="2"/>
      </rPr>
      <t>(1)</t>
    </r>
    <r>
      <rPr>
        <sz val="8"/>
        <color theme="1"/>
        <rFont val="Arial"/>
        <family val="2"/>
      </rPr>
      <t xml:space="preserve"> Includes the divested Cracow asset</t>
    </r>
  </si>
  <si>
    <t>FY17</t>
  </si>
  <si>
    <t>FY16</t>
  </si>
  <si>
    <t>FY15</t>
  </si>
  <si>
    <t>Person hours worked</t>
  </si>
  <si>
    <t>5,323,912 </t>
  </si>
  <si>
    <t>4,570,433 </t>
  </si>
  <si>
    <t>Number of safety interactions</t>
  </si>
  <si>
    <t>Significant Safety Occurence Frequency (SSOF)</t>
  </si>
  <si>
    <t>n/a</t>
  </si>
  <si>
    <t>11.61^</t>
  </si>
  <si>
    <t>Safety Incident Frequency (SIF)**</t>
  </si>
  <si>
    <t>Significant Incidents reviewed with senior management (%)</t>
  </si>
  <si>
    <t>Number of hazards reported</t>
  </si>
  <si>
    <t>Total Recordable Injury Frequency (TRIF) *</t>
  </si>
  <si>
    <t>GRI 403-09</t>
  </si>
  <si>
    <t>Employees</t>
  </si>
  <si>
    <t>Contractors</t>
  </si>
  <si>
    <t>Lost Time Injury Frequency (LTIF) *</t>
  </si>
  <si>
    <t>Fatalities</t>
  </si>
  <si>
    <t>Occupational Illness Frequency *</t>
  </si>
  <si>
    <t>GRI 403-10</t>
  </si>
  <si>
    <t>Note: all classifications above (except Occupational Illness Frequency) include contractors.</t>
  </si>
  <si>
    <t>* per million hours worked</t>
  </si>
  <si>
    <t>** In FY19 Evolution changed the definition of significant safety occurrence and renamed to significant incidents. The definition change has resulted in more incidents being classified as significant incidents</t>
  </si>
  <si>
    <t>^FY15 figures are for Evolution operated assets. In the FY16 annual report Mungari and Cowal FY15 figures had been added for comparative purposes (operated by previous owner).</t>
  </si>
  <si>
    <t>GRI 303-3</t>
  </si>
  <si>
    <t>Total Water Withdrawal (ML)</t>
  </si>
  <si>
    <t>Surface water (ML)</t>
  </si>
  <si>
    <t>Groundwater - mine dewatering (ML)</t>
  </si>
  <si>
    <t>Groundwater - borefields (ML)</t>
  </si>
  <si>
    <t>Rainwater/ storm water stored (ML)</t>
  </si>
  <si>
    <t>Municipal (third-party) water (ML)</t>
  </si>
  <si>
    <t>Other (please specify) (ML)</t>
  </si>
  <si>
    <t>0</t>
  </si>
  <si>
    <t>Water withdrawn intensity per ore processed (kL/tonne)</t>
  </si>
  <si>
    <r>
      <t xml:space="preserve">Raw water withdrawn drawn per dry tonne milled (kL/tonne) </t>
    </r>
    <r>
      <rPr>
        <vertAlign val="superscript"/>
        <sz val="11"/>
        <color theme="1"/>
        <rFont val="Arial"/>
        <family val="2"/>
      </rPr>
      <t>(1)</t>
    </r>
  </si>
  <si>
    <t>Number of facilities located in a water stressed area</t>
  </si>
  <si>
    <t>No</t>
  </si>
  <si>
    <r>
      <rPr>
        <vertAlign val="superscript"/>
        <sz val="8"/>
        <color theme="1"/>
        <rFont val="Arial"/>
        <family val="2"/>
      </rPr>
      <t>(1)</t>
    </r>
    <r>
      <rPr>
        <sz val="8"/>
        <color theme="1"/>
        <rFont val="Arial"/>
        <family val="2"/>
      </rPr>
      <t xml:space="preserve"> FY21 target of 0.54</t>
    </r>
  </si>
  <si>
    <t>GRI 303-5</t>
  </si>
  <si>
    <t>Total Water Used (ML)</t>
  </si>
  <si>
    <t>Water reused (ML)</t>
  </si>
  <si>
    <t>Water reused (%)</t>
  </si>
  <si>
    <t>GRI 303-4, 306-1, 306-5</t>
  </si>
  <si>
    <t>Water Discharged to Fresh Water Bodies (kL)</t>
  </si>
  <si>
    <t>Drainage that leads to rivers, lakes, wetlands (kL)</t>
  </si>
  <si>
    <t>Drainage that leads directly to ocean (kL)</t>
  </si>
  <si>
    <t>Land - Dust suppression (kL)</t>
  </si>
  <si>
    <t>Land - irrigation (kL)</t>
  </si>
  <si>
    <t>Groundwater - Other (kL)</t>
  </si>
  <si>
    <t>Discharge to municipal water (kL)</t>
  </si>
  <si>
    <t>Treatment Facilities (offsite only) (kL)</t>
  </si>
  <si>
    <t>Other - (please specify) (kL)</t>
  </si>
  <si>
    <t xml:space="preserve">GRI 302-1
</t>
  </si>
  <si>
    <r>
      <t>Other</t>
    </r>
    <r>
      <rPr>
        <vertAlign val="superscript"/>
        <sz val="11"/>
        <color theme="1"/>
        <rFont val="Arial"/>
        <family val="2"/>
      </rPr>
      <t xml:space="preserve"> (1)</t>
    </r>
  </si>
  <si>
    <t>Diesel (L)</t>
  </si>
  <si>
    <t>Liquid Petroleum Gas (LPG) (L)</t>
  </si>
  <si>
    <t>Unleaded Gasoline (ULP) (L)</t>
  </si>
  <si>
    <t>Pipeline Natural Gas (GJ)</t>
  </si>
  <si>
    <t>Renewable Electricity Purchased from Grid (kWh)</t>
  </si>
  <si>
    <t>Renewable Electricity Generated On-site (kWh)</t>
  </si>
  <si>
    <t>Non-Renewable Electricity Purchased from Grid (kWh)</t>
  </si>
  <si>
    <t>Non-Renewable Electricity Generated On-site (kWh)</t>
  </si>
  <si>
    <t>Total Electricity Consumption (kWh)</t>
  </si>
  <si>
    <t>Total Energy Consumption (GJ)</t>
  </si>
  <si>
    <t xml:space="preserve">GRI 302-3
</t>
  </si>
  <si>
    <t>Electricity Intensity (per tonne of ore processed) (GWh/t)</t>
  </si>
  <si>
    <t>Energy Intensity per tonne of ore processed (GJ/t)</t>
  </si>
  <si>
    <t>Energy intensity by gold produced  (GJ/oz)</t>
  </si>
  <si>
    <t>GRI 305-1, 305-2, 305-4, 305-5</t>
  </si>
  <si>
    <r>
      <t xml:space="preserve">Red Lake </t>
    </r>
    <r>
      <rPr>
        <vertAlign val="superscript"/>
        <sz val="11"/>
        <color theme="1"/>
        <rFont val="Arial"/>
        <family val="2"/>
      </rPr>
      <t>(6)</t>
    </r>
  </si>
  <si>
    <t>Other</t>
  </si>
  <si>
    <t>Total of Scope 1 and Scope 2 (t CO2-e)</t>
  </si>
  <si>
    <r>
      <t>Emissions intensity per tonne material mined (t Scope 1 and Scope 2 CO2-e/tonne)</t>
    </r>
    <r>
      <rPr>
        <vertAlign val="superscript"/>
        <sz val="11"/>
        <color theme="1"/>
        <rFont val="Arial"/>
        <family val="2"/>
      </rPr>
      <t xml:space="preserve"> (5)</t>
    </r>
  </si>
  <si>
    <t>Emissions intensity per tonne ore processed (t Scope 1 and Scope 2 CO2-e/tonne)</t>
  </si>
  <si>
    <t>Emissions intensity by gold produced (t Scope 1 and Scope 2 CO2-e/oz)</t>
  </si>
  <si>
    <r>
      <rPr>
        <vertAlign val="superscript"/>
        <sz val="8"/>
        <rFont val="Arial"/>
        <family val="2"/>
      </rPr>
      <t xml:space="preserve">(2) </t>
    </r>
    <r>
      <rPr>
        <sz val="8"/>
        <rFont val="Arial"/>
        <family val="2"/>
      </rPr>
      <t>The energy and emissions boundary is based on operational control as defined by the National Greenhouse and Energy Reporting (NGER) Act 2007. The applied global warming potential (GWP) rates and emission factors are based on the NGER Act (2007) and the National Pollutant Inventory.</t>
    </r>
  </si>
  <si>
    <r>
      <rPr>
        <vertAlign val="superscript"/>
        <sz val="8"/>
        <rFont val="Arial"/>
        <family val="2"/>
      </rPr>
      <t xml:space="preserve">(3) </t>
    </r>
    <r>
      <rPr>
        <sz val="8"/>
        <rFont val="Arial"/>
        <family val="2"/>
      </rPr>
      <t>Scope 1 refers to emissions produced directly by operations, primarily resulting from combustion of various fuels and includes CO2-equivalent values for greenhouse gases such as CH4, N20 and SF6.</t>
    </r>
  </si>
  <si>
    <r>
      <rPr>
        <vertAlign val="superscript"/>
        <sz val="8"/>
        <rFont val="Arial"/>
        <family val="2"/>
      </rPr>
      <t>(4)</t>
    </r>
    <r>
      <rPr>
        <sz val="8"/>
        <rFont val="Arial"/>
        <family val="2"/>
      </rPr>
      <t xml:space="preserve"> Scope 2 refers to indirect emissions resulting from the import of electricity from external parties; commonly the electricity grid.</t>
    </r>
  </si>
  <si>
    <r>
      <rPr>
        <vertAlign val="superscript"/>
        <sz val="8"/>
        <color theme="1"/>
        <rFont val="Arial"/>
        <family val="2"/>
      </rPr>
      <t>(5)</t>
    </r>
    <r>
      <rPr>
        <sz val="8"/>
        <color theme="1"/>
        <rFont val="Arial"/>
        <family val="2"/>
      </rPr>
      <t xml:space="preserve"> FY21 target of 0.012</t>
    </r>
  </si>
  <si>
    <r>
      <rPr>
        <vertAlign val="superscript"/>
        <sz val="8"/>
        <rFont val="Arial"/>
        <family val="2"/>
      </rPr>
      <t>(6)</t>
    </r>
    <r>
      <rPr>
        <sz val="8"/>
        <rFont val="Arial"/>
        <family val="2"/>
      </rPr>
      <t xml:space="preserve"> Red Lake: Scope 1 - Ontario (state) GHG emissions calculations includes only stationary energy use. We have included all fuel in the Scope 1 emissions for Red Lake.</t>
    </r>
  </si>
  <si>
    <r>
      <rPr>
        <vertAlign val="superscript"/>
        <sz val="8"/>
        <rFont val="Arial"/>
        <family val="2"/>
      </rPr>
      <t>(6)</t>
    </r>
    <r>
      <rPr>
        <sz val="8"/>
        <rFont val="Arial"/>
        <family val="2"/>
      </rPr>
      <t xml:space="preserve"> Red Lake: Scope 2 - Emissions factor has been sourced from page 8 of the following document: https://www.carbonfootprint.com/docs/2020_06_emissions_factors_sources_for_2020_electricity_v1_1.pdf. Based on the make up of the grid power and the amount of renewables (Red Lake using 70% renewables) this EF is appropriate.</t>
    </r>
  </si>
  <si>
    <t>Nitrogen oxides (NOx), sulfur oxides (SOx), and other significant air emissions</t>
  </si>
  <si>
    <t>GRI 305-7</t>
  </si>
  <si>
    <t>Sulphur oxide SOx (kg)</t>
  </si>
  <si>
    <t>Nitrous oxide NOx (kg)</t>
  </si>
  <si>
    <t>Carbon Monoxide (CO) (kg)</t>
  </si>
  <si>
    <t>Particulate matter &lt; 10 um (kg) - total</t>
  </si>
  <si>
    <t>Particulate matter &lt; 10 um (kg) - dust</t>
  </si>
  <si>
    <t>Particulate matter &lt; 10 um (kg) - exhaust</t>
  </si>
  <si>
    <t>Particulate matter &lt; 2.5 um (kg)</t>
  </si>
  <si>
    <t>Total volatile organic compounds (VOC) (kg)</t>
  </si>
  <si>
    <t>Emissions of lead and lead compounds</t>
  </si>
  <si>
    <t>Emissions of mercury and mercury compounds</t>
  </si>
  <si>
    <t>Materials, Tailings &amp; Waste</t>
  </si>
  <si>
    <t>GRI 301-1</t>
  </si>
  <si>
    <r>
      <t>Total Ore processed (tonnes)</t>
    </r>
    <r>
      <rPr>
        <sz val="8"/>
        <color theme="1"/>
        <rFont val="Arial"/>
        <family val="2"/>
      </rPr>
      <t xml:space="preserve"> </t>
    </r>
    <r>
      <rPr>
        <vertAlign val="superscript"/>
        <sz val="8"/>
        <color theme="1"/>
        <rFont val="Arial"/>
        <family val="2"/>
      </rPr>
      <t>(1)</t>
    </r>
  </si>
  <si>
    <t>Total Gold (Oz)</t>
  </si>
  <si>
    <t>Total Ore mined (tonnes)</t>
  </si>
  <si>
    <t>Total waste mined (tonnes)</t>
  </si>
  <si>
    <t>Total material mined (tonnes)</t>
  </si>
  <si>
    <r>
      <rPr>
        <vertAlign val="superscript"/>
        <sz val="8"/>
        <color theme="1"/>
        <rFont val="Arial"/>
        <family val="2"/>
      </rPr>
      <t xml:space="preserve">(1) </t>
    </r>
    <r>
      <rPr>
        <sz val="8"/>
        <color theme="1"/>
        <rFont val="Arial"/>
        <family val="2"/>
      </rPr>
      <t>Production data does not include our financial stake in Ernest Henry</t>
    </r>
  </si>
  <si>
    <t>GRI 306-2</t>
  </si>
  <si>
    <t>Total Non-Hazardous Waste Generated (tonnes)</t>
  </si>
  <si>
    <t>Total Hazardous Waste Generated (tonnes)</t>
  </si>
  <si>
    <t>Total Waste Generated (tonnes)</t>
  </si>
  <si>
    <t>Total Waste Recycled (tonnes)</t>
  </si>
  <si>
    <t>% Waste Recycled (tonnes)</t>
  </si>
  <si>
    <t>GRI 306-2, MM3</t>
  </si>
  <si>
    <t>Total Waste Mined (tonnes)</t>
  </si>
  <si>
    <t>Solids in Tailings (tonnes)</t>
  </si>
  <si>
    <t>Pastefill (tonnes)</t>
  </si>
  <si>
    <t>Explosives (tonnes)</t>
  </si>
  <si>
    <t>Total Mineral Waste Generated (tonnes)</t>
  </si>
  <si>
    <t>Total Mineral Waste Recycled (tonnes)</t>
  </si>
  <si>
    <t>Off-site Landfill (tonnes)</t>
  </si>
  <si>
    <t>On-site landfill (tonnes)</t>
  </si>
  <si>
    <t>Recycling / Reuse (tonnes)</t>
  </si>
  <si>
    <t>Tyres disposed of on-site (tonnes)</t>
  </si>
  <si>
    <t>Tyres incinerated (tonnes)</t>
  </si>
  <si>
    <t>Tyres disposed of off-site (tonnes)</t>
  </si>
  <si>
    <t>Tyres recycled/reused (tonnes)</t>
  </si>
  <si>
    <t>Incinerated (tonnes)</t>
  </si>
  <si>
    <t>Composted (tonnes)</t>
  </si>
  <si>
    <t>Other – Septic waste (tonnes)</t>
  </si>
  <si>
    <t>Total Non-Mineral Waste Generated (tonnes)</t>
  </si>
  <si>
    <t>Total Non-Mineral Waste Recycled (tonnes)</t>
  </si>
  <si>
    <t>Tailings</t>
  </si>
  <si>
    <t>Active TSF</t>
  </si>
  <si>
    <t>Inactive TSF</t>
  </si>
  <si>
    <t>Construction Type</t>
  </si>
  <si>
    <t xml:space="preserve">Upstream / IWL </t>
  </si>
  <si>
    <t>Downstream, HDPE Lined</t>
  </si>
  <si>
    <t>Upstream / IWL</t>
  </si>
  <si>
    <t>Upstream</t>
  </si>
  <si>
    <t>GRI 304-3, MM1</t>
  </si>
  <si>
    <t>Land disturbed (ha)</t>
  </si>
  <si>
    <t>Land rehabilitated (ha)</t>
  </si>
  <si>
    <r>
      <t xml:space="preserve">Sites with protected conservation status </t>
    </r>
    <r>
      <rPr>
        <vertAlign val="superscript"/>
        <sz val="11"/>
        <color rgb="FF000000"/>
        <rFont val="Arial"/>
        <family val="2"/>
      </rPr>
      <t>(1)</t>
    </r>
  </si>
  <si>
    <r>
      <rPr>
        <vertAlign val="superscript"/>
        <sz val="8"/>
        <color rgb="FF000000"/>
        <rFont val="Arial"/>
        <family val="2"/>
      </rPr>
      <t xml:space="preserve">(1) </t>
    </r>
    <r>
      <rPr>
        <sz val="8"/>
        <color rgb="FF000000"/>
        <rFont val="Arial"/>
        <family val="2"/>
      </rPr>
      <t>Lake Cowal</t>
    </r>
  </si>
  <si>
    <t>GRI MM2</t>
  </si>
  <si>
    <t>% of total sites identified as requiring biodiversity management plans</t>
  </si>
  <si>
    <t>% of sites with plans in place</t>
  </si>
  <si>
    <t>Cyanide Management</t>
  </si>
  <si>
    <t>Cyanide use (tonnes)</t>
  </si>
  <si>
    <t>Number of sites that are cyanide code signatories</t>
  </si>
  <si>
    <r>
      <t xml:space="preserve">2 </t>
    </r>
    <r>
      <rPr>
        <vertAlign val="superscript"/>
        <sz val="11"/>
        <color theme="1"/>
        <rFont val="Arial"/>
        <family val="2"/>
      </rPr>
      <t>(2)</t>
    </r>
  </si>
  <si>
    <r>
      <rPr>
        <vertAlign val="superscript"/>
        <sz val="9"/>
        <color theme="1"/>
        <rFont val="Arial"/>
        <family val="2"/>
      </rPr>
      <t>(2)</t>
    </r>
    <r>
      <rPr>
        <sz val="9"/>
        <color theme="1"/>
        <rFont val="Arial"/>
        <family val="2"/>
      </rPr>
      <t xml:space="preserve"> Cowal and Red Lake</t>
    </r>
  </si>
  <si>
    <t>Spills</t>
  </si>
  <si>
    <t>GRI 306-3</t>
  </si>
  <si>
    <t>Total volume of significant spills (kL)</t>
  </si>
  <si>
    <t>Monetary value of significant fines ($A)</t>
  </si>
  <si>
    <t>GRI 307-1</t>
  </si>
  <si>
    <t>Catastrophic (Level V)</t>
  </si>
  <si>
    <t>Major (Level IV)</t>
  </si>
  <si>
    <t>Moderate (Level III)</t>
  </si>
  <si>
    <t>Minor (Level II)</t>
  </si>
  <si>
    <t>Insignificant (Level I)</t>
  </si>
  <si>
    <t>Operations taking place in or near Indigenous territory</t>
  </si>
  <si>
    <t>GRI MM5</t>
  </si>
  <si>
    <r>
      <t xml:space="preserve">Is the operation adjacent </t>
    </r>
    <r>
      <rPr>
        <vertAlign val="superscript"/>
        <sz val="11"/>
        <color theme="1"/>
        <rFont val="Arial"/>
        <family val="2"/>
      </rPr>
      <t xml:space="preserve">(1) </t>
    </r>
    <r>
      <rPr>
        <sz val="11"/>
        <color theme="1"/>
        <rFont val="Arial"/>
        <family val="2"/>
      </rPr>
      <t>or on Indigenous peoples' territory?</t>
    </r>
  </si>
  <si>
    <t>Yes</t>
  </si>
  <si>
    <t>Do formal agreements exist with Indigenous peoples?</t>
  </si>
  <si>
    <r>
      <rPr>
        <vertAlign val="superscript"/>
        <sz val="8"/>
        <color theme="1"/>
        <rFont val="Arial"/>
        <family val="2"/>
      </rPr>
      <t>(1)</t>
    </r>
    <r>
      <rPr>
        <sz val="8"/>
        <color theme="1"/>
        <rFont val="Arial"/>
        <family val="2"/>
      </rPr>
      <t xml:space="preserve"> Adjacent refers to land physically next to, or influenced by, the operation site</t>
    </r>
  </si>
  <si>
    <t>GRI 413-1</t>
  </si>
  <si>
    <r>
      <t xml:space="preserve">% of sites with formal social impact assessments in place </t>
    </r>
    <r>
      <rPr>
        <vertAlign val="superscript"/>
        <sz val="11"/>
        <color theme="1"/>
        <rFont val="Arial"/>
        <family val="2"/>
      </rPr>
      <t>(2)</t>
    </r>
  </si>
  <si>
    <t>% of sites with formal Community Plans</t>
  </si>
  <si>
    <t>% of Community Plans Actions completed</t>
  </si>
  <si>
    <t>% of current production assets that have required community consultation</t>
  </si>
  <si>
    <t>% of development projects that are in the process of community consultation</t>
  </si>
  <si>
    <t>Number of development projects in the process of community consultation</t>
  </si>
  <si>
    <r>
      <rPr>
        <vertAlign val="superscript"/>
        <sz val="8"/>
        <color theme="1"/>
        <rFont val="Arial"/>
        <family val="2"/>
      </rPr>
      <t xml:space="preserve">(2) </t>
    </r>
    <r>
      <rPr>
        <sz val="8"/>
        <color theme="1"/>
        <rFont val="Arial"/>
        <family val="2"/>
      </rPr>
      <t>SIA completed for Mt Rawdon. Mt Carlton and Red Lake will be completing their SIAs in FY22.</t>
    </r>
  </si>
  <si>
    <t>Grievances mechanisms &amp; outcomes</t>
  </si>
  <si>
    <t>GRI 413-2</t>
  </si>
  <si>
    <r>
      <t xml:space="preserve">Total number of community grievances or complaints </t>
    </r>
    <r>
      <rPr>
        <b/>
        <vertAlign val="superscript"/>
        <sz val="11"/>
        <color theme="0"/>
        <rFont val="Arial"/>
        <family val="2"/>
      </rPr>
      <t>(3)</t>
    </r>
  </si>
  <si>
    <t xml:space="preserve">        Environmental</t>
  </si>
  <si>
    <t xml:space="preserve">        Health &amp; Safety</t>
  </si>
  <si>
    <t xml:space="preserve">        Social and Communities</t>
  </si>
  <si>
    <t xml:space="preserve">        Economic opportunities (e.g. employment &amp; procurement)</t>
  </si>
  <si>
    <t xml:space="preserve">        Indigenous rights</t>
  </si>
  <si>
    <t xml:space="preserve">       Land and resource use</t>
  </si>
  <si>
    <t xml:space="preserve">       Mining practices and activities</t>
  </si>
  <si>
    <t>Number of grievances or complaints investigated</t>
  </si>
  <si>
    <t>Number of remediation plans implemented as a result of an investigation</t>
  </si>
  <si>
    <t>Number of grievances or complaints resolved, completed or withdrawn at the end of the year</t>
  </si>
  <si>
    <t>% of grievances or complaints resolved, completed or withdrawn at the end of the year</t>
  </si>
  <si>
    <r>
      <rPr>
        <vertAlign val="superscript"/>
        <sz val="8"/>
        <color theme="1"/>
        <rFont val="Arial"/>
        <family val="2"/>
      </rPr>
      <t xml:space="preserve">(3) </t>
    </r>
    <r>
      <rPr>
        <sz val="8"/>
        <color theme="1"/>
        <rFont val="Arial"/>
        <family val="2"/>
      </rPr>
      <t>Specific issues of concern to community members that requires a response from the company and potentially further action</t>
    </r>
  </si>
  <si>
    <t>Cultural Heritage</t>
  </si>
  <si>
    <t>Material Cultural Heritage Incidents</t>
  </si>
  <si>
    <t>Material Community Impact Incidents</t>
  </si>
  <si>
    <t>GRI 408-1, 409-1, 412-1, 414-1</t>
  </si>
  <si>
    <r>
      <t xml:space="preserve">% of medium and high risk suppliers receiving modern slavery questionnaires </t>
    </r>
    <r>
      <rPr>
        <vertAlign val="superscript"/>
        <sz val="11"/>
        <rFont val="Arial"/>
        <family val="2"/>
      </rPr>
      <t>(4)</t>
    </r>
  </si>
  <si>
    <r>
      <t>% of medium and high risk suppliers assessed for modern slavery and human rights risks in the last year</t>
    </r>
    <r>
      <rPr>
        <vertAlign val="superscript"/>
        <sz val="11"/>
        <color rgb="FF000000"/>
        <rFont val="Arial"/>
        <family val="2"/>
      </rPr>
      <t xml:space="preserve"> (5)</t>
    </r>
  </si>
  <si>
    <t xml:space="preserve">% of total suppliers assessed where human rights risks have been identified </t>
  </si>
  <si>
    <t xml:space="preserve">% of human rights risk with mitigation or remediation process implemented </t>
  </si>
  <si>
    <t>N/A</t>
  </si>
  <si>
    <r>
      <rPr>
        <vertAlign val="superscript"/>
        <sz val="8"/>
        <color rgb="FF000000"/>
        <rFont val="Arial"/>
        <family val="2"/>
      </rPr>
      <t xml:space="preserve">(4) </t>
    </r>
    <r>
      <rPr>
        <sz val="8"/>
        <color rgb="FF000000"/>
        <rFont val="Arial"/>
        <family val="2"/>
      </rPr>
      <t>A medium to high risk supplier is a supplier who has been identified as having the potential (through the provision of their goods and services) to breach the policies, standards, practices, values and/or readily accepted business activities, as defined for the particular supply of a good or service.</t>
    </r>
  </si>
  <si>
    <t>(5) 54% of questionnaires issued were returned</t>
  </si>
  <si>
    <t>Name</t>
  </si>
  <si>
    <t>Site</t>
  </si>
  <si>
    <t>Material Topic</t>
  </si>
  <si>
    <t>Mt Rawdon, Mt Carlton</t>
  </si>
  <si>
    <t>Boost to emergency services at Red Lake</t>
  </si>
  <si>
    <t>Crisis Response</t>
  </si>
  <si>
    <t>COVID-19 Response focused on generating wellbeing and financial boosts where we operate</t>
  </si>
  <si>
    <t>Net Zero Emissions Leadership Accelerator Pilot</t>
  </si>
  <si>
    <t>Climate Risk</t>
  </si>
  <si>
    <t>Electric Mine Consortium</t>
  </si>
  <si>
    <t>Battery Electric Vehicles at Red Lake</t>
  </si>
  <si>
    <t>University of Queensland Sustainable Transformational Reuse and Economic Alternatives for Mine Waste Project at Cowal</t>
  </si>
  <si>
    <t>Integrated Waste Landform at Cowal</t>
  </si>
  <si>
    <t>Catchment if You Can Challenge at Mt Carlton</t>
  </si>
  <si>
    <t>Land Use and Biodiversity</t>
  </si>
  <si>
    <t>Great Barrier Reef Yellow Zone Project</t>
  </si>
  <si>
    <t>Lake Cowal Foundation</t>
  </si>
  <si>
    <t>Pumped Hydro Project at Mt Rawdon</t>
  </si>
  <si>
    <t>Mine Closure: Rehabilitation</t>
  </si>
  <si>
    <t>Opening of Ben Prior Park</t>
  </si>
  <si>
    <t>Blue Tree Project and Wellbeing Initiative at Cowal and Mungari</t>
  </si>
  <si>
    <t>Work Health, Safety &amp; Wellbeing</t>
  </si>
  <si>
    <t>Kalgoorlie Surface Mine Emergency Response Competition 2021 at Mungari</t>
  </si>
  <si>
    <t>TRIF Safety Record – Leaders in the Community and at Work at Mt Rawdon</t>
  </si>
  <si>
    <t>Cultural Awareness Training at Connor’s Arc</t>
  </si>
  <si>
    <t>Discovery</t>
  </si>
  <si>
    <t>Inclusion and Diversity</t>
  </si>
  <si>
    <t>Rainbow Crosswalk Sign of acceptance for LGBTQ2S+ community at Red Lake</t>
  </si>
  <si>
    <t>Sponsoring the 1770 Cultural Connections Immersion Festival at Mt Rawdon</t>
  </si>
  <si>
    <t>Act Like an Owner – Mill Feed at Cowal</t>
  </si>
  <si>
    <t>Talent Attraction and Retention</t>
  </si>
  <si>
    <t>Act Like an Owner – Crusher Jaw Liner at Mt Carlton</t>
  </si>
  <si>
    <t>Meet Gizella Szekely, one of our Graduates</t>
  </si>
  <si>
    <t>JT Academy</t>
  </si>
  <si>
    <t>Yalga-binbi Training Centre at Mt Rawdon</t>
  </si>
  <si>
    <t>Indigenous Stakeholder Outcomes</t>
  </si>
  <si>
    <t xml:space="preserve">Wiradjuri Condobolin Corporation Galari Agricultural Company Business at Cowal </t>
  </si>
  <si>
    <t>Identification of Stone Artefacts at Drummond</t>
  </si>
  <si>
    <t>Integrated Cultural Heritage Management at Mungari</t>
  </si>
  <si>
    <t>Mt Perry Summit Walk at Mt Rawdon</t>
  </si>
  <si>
    <t>Community Engagement</t>
  </si>
  <si>
    <t>West Wyalong Advocate Revival at Cowal</t>
  </si>
  <si>
    <t xml:space="preserve">UQ research into DNA Nanostructures and COVID-19 immune responses using Gold </t>
  </si>
  <si>
    <t>The Karlkurla Park Shed: Enhancing training and employment prospects for Goldfields prisoners at Mungari</t>
  </si>
  <si>
    <t>Local Employment</t>
  </si>
  <si>
    <t>Tucker Dust &amp; Diesel Partnership at Mungari</t>
  </si>
  <si>
    <t>Sustainable Procurement</t>
  </si>
  <si>
    <r>
      <rPr>
        <vertAlign val="superscript"/>
        <sz val="8"/>
        <color theme="1"/>
        <rFont val="Arial"/>
        <family val="2"/>
      </rPr>
      <t xml:space="preserve">(1) </t>
    </r>
    <r>
      <rPr>
        <sz val="8"/>
        <color theme="1"/>
        <rFont val="Arial"/>
        <family val="2"/>
      </rPr>
      <t>Evolution supports and has many informal flexible work practices that are not captured in the above figures.  Only those arrangements that are formalised have been included.</t>
    </r>
  </si>
  <si>
    <r>
      <t xml:space="preserve">Production </t>
    </r>
    <r>
      <rPr>
        <b/>
        <vertAlign val="superscript"/>
        <sz val="14"/>
        <color rgb="FF00E1B1"/>
        <rFont val="Arial"/>
        <family val="2"/>
      </rPr>
      <t>(1)</t>
    </r>
  </si>
  <si>
    <r>
      <t>Greenhouse gas emissions Scope 1 (t CO</t>
    </r>
    <r>
      <rPr>
        <sz val="11"/>
        <color rgb="FF4D4D4F"/>
        <rFont val="Arial"/>
        <family val="2"/>
      </rPr>
      <t xml:space="preserve">2-e) </t>
    </r>
    <r>
      <rPr>
        <vertAlign val="superscript"/>
        <sz val="11"/>
        <color rgb="FF4D4D4F"/>
        <rFont val="Arial"/>
        <family val="2"/>
      </rPr>
      <t>(3)</t>
    </r>
  </si>
  <si>
    <r>
      <t>Greenhouse gas emissions Scope 2 (t CO</t>
    </r>
    <r>
      <rPr>
        <sz val="11"/>
        <color rgb="FF4D4D4F"/>
        <rFont val="Arial"/>
        <family val="2"/>
      </rPr>
      <t xml:space="preserve">2-e) </t>
    </r>
    <r>
      <rPr>
        <vertAlign val="superscript"/>
        <sz val="11"/>
        <color rgb="FF4D4D4F"/>
        <rFont val="Arial"/>
        <family val="2"/>
      </rPr>
      <t>(4)</t>
    </r>
  </si>
  <si>
    <r>
      <t xml:space="preserve">Direct economic value generated and distributed (A$ million) </t>
    </r>
    <r>
      <rPr>
        <b/>
        <vertAlign val="superscript"/>
        <sz val="14"/>
        <color rgb="FFF6A21D"/>
        <rFont val="Arial"/>
        <family val="2"/>
      </rPr>
      <t>(1)</t>
    </r>
  </si>
  <si>
    <r>
      <t xml:space="preserve">Community Investment </t>
    </r>
    <r>
      <rPr>
        <vertAlign val="superscript"/>
        <sz val="11"/>
        <color theme="1"/>
        <rFont val="Arial"/>
        <family val="2"/>
      </rPr>
      <t>(2)</t>
    </r>
  </si>
  <si>
    <r>
      <t xml:space="preserve">Sponsorships &amp; Donations </t>
    </r>
    <r>
      <rPr>
        <vertAlign val="superscript"/>
        <sz val="11"/>
        <color rgb="FF000000"/>
        <rFont val="Arial"/>
        <family val="2"/>
      </rPr>
      <t>(2)</t>
    </r>
  </si>
  <si>
    <r>
      <t xml:space="preserve">Other </t>
    </r>
    <r>
      <rPr>
        <vertAlign val="superscript"/>
        <sz val="11"/>
        <color rgb="FF000000"/>
        <rFont val="Arial"/>
        <family val="2"/>
      </rPr>
      <t>(3)</t>
    </r>
  </si>
  <si>
    <r>
      <t>Proportion of spending on regional</t>
    </r>
    <r>
      <rPr>
        <b/>
        <vertAlign val="superscript"/>
        <sz val="14"/>
        <color rgb="FFF6A21D"/>
        <rFont val="Arial"/>
        <family val="2"/>
      </rPr>
      <t xml:space="preserve"> </t>
    </r>
    <r>
      <rPr>
        <b/>
        <sz val="14"/>
        <color rgb="FFF6A21D"/>
        <rFont val="Arial"/>
        <family val="2"/>
      </rPr>
      <t xml:space="preserve">suppliers (A$ million) </t>
    </r>
    <r>
      <rPr>
        <b/>
        <vertAlign val="superscript"/>
        <sz val="14"/>
        <color rgb="FFF6A21D"/>
        <rFont val="Arial"/>
        <family val="2"/>
      </rPr>
      <t>(5)</t>
    </r>
  </si>
  <si>
    <r>
      <t xml:space="preserve">Total regional procurement spend </t>
    </r>
    <r>
      <rPr>
        <vertAlign val="superscript"/>
        <sz val="11"/>
        <color theme="1"/>
        <rFont val="Arial"/>
        <family val="2"/>
      </rPr>
      <t>(6)</t>
    </r>
  </si>
  <si>
    <r>
      <t xml:space="preserve">Total Flexible Work </t>
    </r>
    <r>
      <rPr>
        <vertAlign val="superscript"/>
        <sz val="11"/>
        <color theme="1"/>
        <rFont val="Arial"/>
        <family val="2"/>
      </rPr>
      <t>(1)</t>
    </r>
  </si>
  <si>
    <r>
      <t xml:space="preserve">New employee hires by age group, gender, and region </t>
    </r>
    <r>
      <rPr>
        <b/>
        <vertAlign val="superscript"/>
        <sz val="14"/>
        <color rgb="FF5EB0AC"/>
        <rFont val="Arial"/>
        <family val="2"/>
      </rPr>
      <t>(2)</t>
    </r>
  </si>
  <si>
    <r>
      <rPr>
        <vertAlign val="superscript"/>
        <sz val="8"/>
        <color theme="1"/>
        <rFont val="Arial"/>
        <family val="2"/>
      </rPr>
      <t xml:space="preserve">(2) </t>
    </r>
    <r>
      <rPr>
        <sz val="8"/>
        <color theme="1"/>
        <rFont val="Arial"/>
        <family val="2"/>
      </rPr>
      <t>This section includes data for all employee types (permanent, fixed term and casuals)</t>
    </r>
  </si>
  <si>
    <r>
      <t xml:space="preserve">New employee hire rate </t>
    </r>
    <r>
      <rPr>
        <b/>
        <vertAlign val="superscript"/>
        <sz val="14"/>
        <color rgb="FF5EB0AC"/>
        <rFont val="Arial"/>
        <family val="2"/>
      </rPr>
      <t xml:space="preserve">(3) </t>
    </r>
    <r>
      <rPr>
        <b/>
        <sz val="14"/>
        <color rgb="FF5EB0AC"/>
        <rFont val="Arial"/>
        <family val="2"/>
      </rPr>
      <t>by gender, and region</t>
    </r>
  </si>
  <si>
    <r>
      <rPr>
        <vertAlign val="superscript"/>
        <sz val="8"/>
        <color theme="1"/>
        <rFont val="Arial"/>
        <family val="2"/>
      </rPr>
      <t>(3)</t>
    </r>
    <r>
      <rPr>
        <sz val="8"/>
        <color theme="1"/>
        <rFont val="Arial"/>
        <family val="2"/>
      </rPr>
      <t xml:space="preserve"> New hire rate is calculated as the number of new hires for the year over the average number of employees for the year</t>
    </r>
  </si>
  <si>
    <r>
      <t xml:space="preserve">Permanent employee turnover rate </t>
    </r>
    <r>
      <rPr>
        <b/>
        <vertAlign val="superscript"/>
        <sz val="14"/>
        <color rgb="FF5EB0AC"/>
        <rFont val="Arial"/>
        <family val="2"/>
      </rPr>
      <t xml:space="preserve">(5) </t>
    </r>
    <r>
      <rPr>
        <b/>
        <sz val="14"/>
        <color rgb="FF5EB0AC"/>
        <rFont val="Arial"/>
        <family val="2"/>
      </rPr>
      <t>by gender, and region</t>
    </r>
  </si>
  <si>
    <r>
      <rPr>
        <vertAlign val="superscript"/>
        <sz val="8"/>
        <color theme="1"/>
        <rFont val="Arial"/>
        <family val="2"/>
      </rPr>
      <t xml:space="preserve">(6) </t>
    </r>
    <r>
      <rPr>
        <sz val="8"/>
        <color theme="1"/>
        <rFont val="Arial"/>
        <family val="2"/>
      </rPr>
      <t>Includes primary and secondary parental leave.  Please note some employees are still currently on parental leave so does not represent the true value of returned employees.</t>
    </r>
  </si>
  <si>
    <r>
      <rPr>
        <vertAlign val="superscript"/>
        <sz val="8"/>
        <color theme="1"/>
        <rFont val="Arial"/>
        <family val="2"/>
      </rPr>
      <t>(7)</t>
    </r>
    <r>
      <rPr>
        <sz val="8"/>
        <color theme="1"/>
        <rFont val="Arial"/>
        <family val="2"/>
      </rPr>
      <t xml:space="preserve"> Training hours include: Leadership training (Leader essential), Compliance training (Manager/Supervisor training, High Risk Licenses) Competency (operations training, inductions, safety training) and development training where a formal course or conference is required</t>
    </r>
  </si>
  <si>
    <r>
      <t xml:space="preserve">Employee engagement  - overall score </t>
    </r>
    <r>
      <rPr>
        <vertAlign val="superscript"/>
        <sz val="11"/>
        <color rgb="FF000000"/>
        <rFont val="Arial"/>
        <family val="2"/>
      </rPr>
      <t>(8)</t>
    </r>
  </si>
  <si>
    <r>
      <t xml:space="preserve">No. of enrolments in leadership development program </t>
    </r>
    <r>
      <rPr>
        <vertAlign val="superscript"/>
        <sz val="11"/>
        <color theme="1"/>
        <rFont val="Arial"/>
        <family val="2"/>
      </rPr>
      <t>(9)</t>
    </r>
  </si>
  <si>
    <r>
      <rPr>
        <vertAlign val="superscript"/>
        <sz val="8"/>
        <color rgb="FF000000"/>
        <rFont val="Arial"/>
        <family val="2"/>
      </rPr>
      <t xml:space="preserve">(9) </t>
    </r>
    <r>
      <rPr>
        <sz val="8"/>
        <color rgb="FF000000"/>
        <rFont val="Arial"/>
        <family val="2"/>
      </rPr>
      <t>Includes on-site delivery of the 30 min modules as part of Leader essentials mini-workshops</t>
    </r>
  </si>
  <si>
    <t xml:space="preserve"> - EVN's Performance Management Framework requires that all employees receive a mid-year and end-of-year performance review and development plan.</t>
  </si>
  <si>
    <t>Rural Aid collaborations at Mt Rawdon and Mt Carlton</t>
  </si>
  <si>
    <t>Effluents and Waste</t>
  </si>
  <si>
    <t>Northern Queensland Dry Tropics Beach Scrub Rehabilitation Project at Mt Carlton</t>
  </si>
  <si>
    <t>Cowal, Mungari</t>
  </si>
  <si>
    <t>Drummond</t>
  </si>
  <si>
    <r>
      <t xml:space="preserve"> - In FY19 a set of Sustainability Principles to support our objective of delivering long-term stakeholder value through safe, low-cost gold production in an environmentally and socially responsible manner were adopted by the Board. The Sustainability Principles prescribes nine key focus areas that will ensure sustainability is embedded in our decision making at all levels of the organisation.
 - Evolution’s Leadership Team is responsible for reviewing climate strategy, risks, governance processes and procedures for the Group, and receives regular updates from the Sustainability Team. 
 -The Climate Risk Position statement was  first published in FY19 and was reviewed and updated in FY20.
 - Fiona Murfitt, Vice President of Sustainability is responsible for leading Health, Safety, Environment (including Climate Risk), Risk and Social Responsibility across the portfolio.
 - The Leadership Team meets monthly to discuss operational performance and to ensure key strategic responses to climate-related financial risk and opportunity are being implemented effectively.
 - General Managers of operational sites are responsible for implementing efficiency initiatives to minimise energy consumption.
 - A Resource Efficiency Working Group  was established in FY21 to help coordinate and support the execution of strategic climate projects and provide oversight of Evolution’s abatement activities.
 - Management prepare an Annual Sustainability Report for endorsement by the Risk and Sustainability Committee and approval by the Board.
 - The Balanced Business Plan is revised annually to define key goals, measures and targets for their year to deliver against agreed strategic objectives. The remuneration strategy for our short-term incentive payments (STIP) is linked to ESG elements that include safety, sustainability, community, risk and people. Consistent with this approach is the inclusion with the FY22 STIP program is performance against our Net Zero future approach linked with the new 2030 and 2050 approach. The inclusion of ESG factors within the remuneration strategy reinforces the importance of and focus on delivery against ESG by Evolution. 
 - Refer to the '</t>
    </r>
    <r>
      <rPr>
        <i/>
        <sz val="9"/>
        <rFont val="Arial"/>
        <family val="2"/>
      </rPr>
      <t>Our Leadership</t>
    </r>
    <r>
      <rPr>
        <sz val="9"/>
        <rFont val="Arial"/>
        <family val="2"/>
      </rPr>
      <t>' page for more information on the Board and Leadership Team, and their qualifications and alignment to climate risk.</t>
    </r>
  </si>
  <si>
    <t>Climate related risk was a key element of an internal company funded project, which ran from 2019 to 2021 as a focus on our ongoing commitment to decarbonisation. Climate  risk  was classified as a material risk area for Evolution in 2019 (note: climate change related risks were outlined in the 2019 Evolution Risk Register). Climate risk was also identified as a high material issue in the formal materiality assessment conducted in early 2021. We evaluate and monitor the impact of climate-related risks and opportunities on our businesses and corporate plans over a range of time horizons, and the Board, through the Risk &amp; Sustainability Committee, monitors progress every three months.
The Company consider short, medium, and long-term risks as noted below: 
 - Short-term risks: risks which may materialise in the current annual reporting period 
 - Medium-term risks: risks that may materialise over a 2-5-year timeframe
 - Long-term risks: risks which may fundamentally impact the viability of our long-term business strategy and our legacy extending 5-10-20 years 
The climate-related physical risks identified as applicable to our business are as follows:
 - Energy and emissions: We keep informed of changing regulations, including policy, codes and principles to help manage transition risk. We engage with our community and stakeholders to ensure we are operating with a holistic mindset. We remain agile in response to changing markets and explore innovative technology including renewables to improve our resilience to resource financial and supply uncertainty. We aim to contribute positively to local, regional and national sustainability efforts
 - Water security: Production is reliant on the availability of water. In the short term, the Group is adapting to a changing water security environment by working towards reducing demand and reusing a greater portion of water. In the medium to long term, we are investing in water recycling and reuse strategies to improve efficiencies
 - Extreme weather events: We ensure we minimise the impact of extreme weather events on our operations through business continuity planning. This includes the consideration of potential climate impacts in the design and construction of new and upgraded assets and alternate supply chains
- Extreme health events: the events of COVID-19 this year have impacted globally and have highlighted the need to act early and collectively to mitigate loss, both of life and financial. We also recognise that we must remain prepared to manage these events and support the communities in which we operate with their recovery efforts. We have integrated this into our scenario plans, supply chain reviews and we have stress tested our balance sheet and our financial capacity
These risks were identified in the Project Sustain Climate Risk workshop.
All three time horizons (i.e. short, medium and long term) were considered for each risk e.g. for extreme weather events, we looked at cyclone (short term), droughts (medium term) and climate change (long term).</t>
  </si>
  <si>
    <t xml:space="preserve"> - We measure and report on our energy consumption and Scope 1 and Scope 2 emissions, as well as GHG and energy intensity metrics for our sites.
 - Scope 1 emissions mainly relate to mining activities (diesel fuel) and heat energy consumption. Scope 2 emissions are mainly a result of power consumption (Data Source: Greenbase, NPI and NGERS (Australia), NPRI (Canada), GRI).
 - While the gold sector has a more limited exposure to Scope 3 emissions than other industries, we will be evaluating our Scope 3 emissions profile for reporting in future periods.</t>
  </si>
  <si>
    <t>Operations and suppliers at significant risk for incidents of child labour</t>
  </si>
  <si>
    <t>Forced or compulsory labour</t>
  </si>
  <si>
    <r>
      <rPr>
        <b/>
        <sz val="11"/>
        <color theme="0"/>
        <rFont val="Arial"/>
        <family val="2"/>
      </rPr>
      <t>Purpose</t>
    </r>
    <r>
      <rPr>
        <sz val="11"/>
        <color theme="0"/>
        <rFont val="Arial"/>
        <family val="2"/>
      </rPr>
      <t>: 
 - EVN's 2021 Annual and Sustainability Report serves as our Communication on Progress, an annual disclosure to stakeholders on progress made in implementing the Ten Principles of the UN Global Compact in the areas of human rights, labour, environment and anti-corruption.
 - We provide this index corresponding to our progress in implementing the Ten Principles. As a signatory of the UN Global Compact, we strive to embrace its core values and promote these values within our sphere of influence.</t>
    </r>
  </si>
  <si>
    <r>
      <rPr>
        <b/>
        <sz val="11"/>
        <color theme="0"/>
        <rFont val="Arial"/>
        <family val="2"/>
      </rPr>
      <t>Purpose</t>
    </r>
    <r>
      <rPr>
        <sz val="11"/>
        <color theme="0"/>
        <rFont val="Arial"/>
        <family val="2"/>
      </rPr>
      <t>: 
 - The Financial Stability Board Task Force on Climate-related Financial Disclosure (TCFD) has developed voluntary, consistent climate-related financial risk disclosures for use by companies in providing information to investors, lenders, insurers and other stakeholders. 
 - The following index provides links to EVN's disclosures on climate-related risks and opportunities as recommended by the TCFD.</t>
    </r>
  </si>
  <si>
    <r>
      <t xml:space="preserve">Parental leave </t>
    </r>
    <r>
      <rPr>
        <b/>
        <vertAlign val="superscript"/>
        <sz val="14"/>
        <color rgb="FF5EB0AC"/>
        <rFont val="Arial"/>
        <family val="2"/>
      </rPr>
      <t>(6)</t>
    </r>
  </si>
  <si>
    <t>Corporate</t>
  </si>
  <si>
    <r>
      <rPr>
        <vertAlign val="superscript"/>
        <sz val="8"/>
        <color theme="1"/>
        <rFont val="Arial"/>
        <family val="2"/>
      </rPr>
      <t>(4)</t>
    </r>
    <r>
      <rPr>
        <sz val="8"/>
        <color theme="1"/>
        <rFont val="Arial"/>
        <family val="2"/>
      </rPr>
      <t xml:space="preserve"> Turnover result for EVN total is voluntary permanent on 12 month moving average. The split by age bracket and gender is the % of all terminations (summing up to 100%), rather than turnover rates for each grouping. </t>
    </r>
  </si>
  <si>
    <r>
      <t xml:space="preserve">Permanent employee turnover rate </t>
    </r>
    <r>
      <rPr>
        <b/>
        <vertAlign val="superscript"/>
        <sz val="14"/>
        <color rgb="FF5EB0AC"/>
        <rFont val="Arial"/>
        <family val="2"/>
      </rPr>
      <t>(4)</t>
    </r>
    <r>
      <rPr>
        <b/>
        <sz val="14"/>
        <color rgb="FF5EB0AC"/>
        <rFont val="Arial"/>
        <family val="2"/>
      </rPr>
      <t xml:space="preserve"> by age group, gender, and region</t>
    </r>
  </si>
  <si>
    <r>
      <rPr>
        <vertAlign val="superscript"/>
        <sz val="8"/>
        <color theme="1"/>
        <rFont val="Arial"/>
        <family val="2"/>
      </rPr>
      <t xml:space="preserve">(5) </t>
    </r>
    <r>
      <rPr>
        <sz val="8"/>
        <color theme="1"/>
        <rFont val="Arial"/>
        <family val="2"/>
      </rPr>
      <t>Permanent employee turnover rate is calculated as the number of permanent employee turnover for the year over the average number of permanent employees for the year.</t>
    </r>
  </si>
  <si>
    <r>
      <rPr>
        <vertAlign val="superscript"/>
        <sz val="8"/>
        <color rgb="FF000000"/>
        <rFont val="Arial"/>
        <family val="2"/>
      </rPr>
      <t xml:space="preserve">(8) </t>
    </r>
    <r>
      <rPr>
        <sz val="8"/>
        <color rgb="FF000000"/>
        <rFont val="Arial"/>
        <family val="2"/>
      </rPr>
      <t>Refers to our Teamgage Survey</t>
    </r>
  </si>
  <si>
    <r>
      <t xml:space="preserve">Total training hours </t>
    </r>
    <r>
      <rPr>
        <vertAlign val="superscript"/>
        <sz val="11"/>
        <color rgb="FF000000"/>
        <rFont val="Arial"/>
        <family val="2"/>
      </rPr>
      <t>(7)</t>
    </r>
  </si>
  <si>
    <t xml:space="preserve">Number of strikes and lockouts exceeding one week duration </t>
  </si>
  <si>
    <t>Indigenous and First Nation Employees (% of total employee count)</t>
  </si>
  <si>
    <r>
      <t xml:space="preserve">Total Female Turnover </t>
    </r>
    <r>
      <rPr>
        <sz val="11"/>
        <color rgb="FF000000"/>
        <rFont val="Arial"/>
        <family val="2"/>
      </rPr>
      <t>(% of Total Turnover Rate)</t>
    </r>
  </si>
  <si>
    <r>
      <t xml:space="preserve">Total Male Turnover </t>
    </r>
    <r>
      <rPr>
        <sz val="11"/>
        <color rgb="FF000000"/>
        <rFont val="Arial"/>
        <family val="2"/>
      </rPr>
      <t>(% of Total Turnover Rate)</t>
    </r>
  </si>
  <si>
    <t>Total female turnover rate (% of Total Turnover Rate)</t>
  </si>
  <si>
    <t>Total male turnover rate (% of Total Turnover Rate)</t>
  </si>
  <si>
    <t>Environmental incidents - incident level</t>
  </si>
  <si>
    <t>Total waste generated (non-mineral waste)</t>
  </si>
  <si>
    <t>Non-mineral waste</t>
  </si>
  <si>
    <t>Mineral waste</t>
  </si>
  <si>
    <t>Biodiversity management plans</t>
  </si>
  <si>
    <t>Energy consumption within the organisation</t>
  </si>
  <si>
    <r>
      <t xml:space="preserve">Greenhouse gas (GHG) emissions </t>
    </r>
    <r>
      <rPr>
        <b/>
        <vertAlign val="superscript"/>
        <sz val="14"/>
        <color rgb="FF00E1B1"/>
        <rFont val="Arial"/>
        <family val="2"/>
      </rPr>
      <t>(2)</t>
    </r>
  </si>
  <si>
    <t>Other safety &amp; wellbeing metrics</t>
  </si>
  <si>
    <t>Community Investment - breakdown of impact areas (%)</t>
  </si>
  <si>
    <t>Development and retention</t>
  </si>
  <si>
    <r>
      <rPr>
        <b/>
        <sz val="11"/>
        <rFont val="Arial"/>
        <family val="2"/>
      </rPr>
      <t>Purpose</t>
    </r>
    <r>
      <rPr>
        <sz val="11"/>
        <rFont val="Arial"/>
        <family val="2"/>
      </rPr>
      <t>: 
 - EVN has prepared the Sustainability Report in accordance with the Global Reporting Initiative (GRI) Standards but may not achieve the full definition of each GRI indicator.
 - As required by the GRI Standards, we provide an index that specifies each of the GRI Standards used and lists all disclosures included in the report. 
 - EVN's GRI index is based on various sources of information, all produced by the Group: 2021 Annual and Sustainability Report, the Group corporate website, additional documents located in the 'References' tab etc.  Where relevant, key information relevant to each GRI indicator may be called out in the 'Additional Comment/Response' column but this is not meant to be exhaustive.</t>
    </r>
  </si>
  <si>
    <r>
      <rPr>
        <b/>
        <sz val="11"/>
        <rFont val="Arial"/>
        <family val="2"/>
      </rPr>
      <t>Purpose</t>
    </r>
    <r>
      <rPr>
        <sz val="11"/>
        <rFont val="Arial"/>
        <family val="2"/>
      </rPr>
      <t>: 
 - The Financial Stability Board Task Force on Climate-related Financial Disclosure (TCFD) has developed voluntary, consistent climate-related financial risk disclosures for use by companies in providing information to investors, lenders, insurers and other stakeholders. 
 - The following index provides links to EVN's disclosures on climate-related risks and opportunities as recommended by the TCFD.</t>
    </r>
  </si>
  <si>
    <r>
      <rPr>
        <b/>
        <sz val="11"/>
        <rFont val="Arial"/>
        <family val="2"/>
      </rPr>
      <t>Purpose</t>
    </r>
    <r>
      <rPr>
        <sz val="11"/>
        <rFont val="Arial"/>
        <family val="2"/>
      </rPr>
      <t>: 
 - EVN's 2021 Annual and Sustainability Report serves as our Communication on Progress, an annual disclosure to stakeholders on progress made in implementing the Ten Principles of the UN Global Compact in the areas of human rights, labour, environment and anti-corruption.
 - We provide this index corresponding to our progress in implementing the Ten Principles. As a signatory of the UN Global Compact, we strive to embrace its core values and promote these values within our sphere of influence.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</si>
</sst>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4" formatCode="_-&quot;$&quot;* #,##0.00_-;\-&quot;$&quot;* #,##0.00_-;_-&quot;$&quot;* &quot;-&quot;??_-;_-@_-"/>
    <numFmt numFmtId="43" formatCode="_-* #,##0.00_-;\-* #,##0.00_-;_-* &quot;-&quot;??_-;_-@_-"/>
    <numFmt numFmtId="164" formatCode="0.0%"/>
    <numFmt numFmtId="165" formatCode="_(* #,##0_);_(* \(#,##0\);_(* &quot;-&quot;??_);_(@_)"/>
    <numFmt numFmtId="166" formatCode="&quot;$&quot;#,##0"/>
    <numFmt numFmtId="167" formatCode="0.0000"/>
    <numFmt numFmtId="168" formatCode="_-* #,##0_-;\-* #,##0_-;_-* &quot;-&quot;??_-;_-@_-"/>
    <numFmt numFmtId="169" formatCode="_-* #,##0.0_-;\-* #,##0.0_-;_-* &quot;-&quot;??_-;_-@_-"/>
    <numFmt numFmtId="170" formatCode="0.000"/>
    <numFmt numFmtId="171" formatCode="_-&quot;$&quot;* #,##0_-;\-&quot;$&quot;* #,##0_-;_-&quot;$&quot;* &quot;-&quot;??_-;_-@_-"/>
  </numFmts>
  <fonts count="96"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sz val="10"/>
      <color theme="1"/>
      <name val="Arial"/>
      <family val="2"/>
    </font>
    <font>
      <sz val="8"/>
      <name val="Calibri"/>
      <family val="2"/>
      <scheme val="minor"/>
    </font>
    <font>
      <sz val="11"/>
      <color theme="1"/>
      <name val="Arial"/>
      <family val="2"/>
    </font>
    <font>
      <sz val="7"/>
      <color theme="1"/>
      <name val="Arial"/>
      <family val="2"/>
    </font>
    <font>
      <sz val="8"/>
      <name val="Arial"/>
      <family val="2"/>
    </font>
    <font>
      <sz val="7"/>
      <color theme="1"/>
      <name val="Calibri"/>
      <family val="2"/>
      <scheme val="minor"/>
    </font>
    <font>
      <sz val="11"/>
      <color theme="1"/>
      <name val="Avenir Next LT Pro"/>
      <family val="2"/>
    </font>
    <font>
      <sz val="10"/>
      <color theme="1"/>
      <name val="Avenir Next LT Pro"/>
      <family val="2"/>
    </font>
    <font>
      <sz val="14"/>
      <color theme="1"/>
      <name val="Avenir Next LT Pro"/>
      <family val="2"/>
    </font>
    <font>
      <sz val="7"/>
      <color theme="0"/>
      <name val="Calibri"/>
      <family val="2"/>
      <scheme val="minor"/>
    </font>
    <font>
      <i/>
      <sz val="7"/>
      <name val="Calibri"/>
      <family val="2"/>
      <scheme val="minor"/>
    </font>
    <font>
      <sz val="7"/>
      <color theme="0"/>
      <name val="Calibri Light"/>
      <family val="2"/>
      <scheme val="major"/>
    </font>
    <font>
      <b/>
      <sz val="7"/>
      <color theme="1"/>
      <name val="Calibri"/>
      <family val="2"/>
      <scheme val="minor"/>
    </font>
    <font>
      <sz val="28"/>
      <color theme="9" tint="0.59996337778862885"/>
      <name val="Calibri Light"/>
      <family val="2"/>
      <scheme val="major"/>
    </font>
    <font>
      <b/>
      <sz val="8"/>
      <name val="Calibri"/>
      <family val="2"/>
      <scheme val="minor"/>
    </font>
    <font>
      <b/>
      <sz val="18"/>
      <color theme="9"/>
      <name val="Calibri"/>
      <family val="2"/>
      <scheme val="minor"/>
    </font>
    <font>
      <b/>
      <sz val="18"/>
      <color theme="5"/>
      <name val="Calibri"/>
      <family val="2"/>
      <scheme val="minor"/>
    </font>
    <font>
      <b/>
      <sz val="9"/>
      <color theme="5"/>
      <name val="Calibri"/>
      <family val="2"/>
      <scheme val="minor"/>
    </font>
    <font>
      <sz val="11"/>
      <color rgb="FF9C6500"/>
      <name val="Calibri"/>
      <family val="2"/>
      <scheme val="minor"/>
    </font>
    <font>
      <u/>
      <sz val="7"/>
      <color theme="10"/>
      <name val="Arial"/>
      <family val="2"/>
    </font>
    <font>
      <b/>
      <sz val="14"/>
      <color theme="0"/>
      <name val="Avenir Next LT Pro"/>
      <family val="2"/>
    </font>
    <font>
      <b/>
      <sz val="16"/>
      <color theme="1"/>
      <name val="Arial"/>
      <family val="2"/>
    </font>
    <font>
      <i/>
      <sz val="16"/>
      <color theme="1"/>
      <name val="Arial"/>
      <family val="2"/>
    </font>
    <font>
      <b/>
      <sz val="14"/>
      <color theme="0"/>
      <name val="Arial"/>
      <family val="2"/>
    </font>
    <font>
      <u/>
      <sz val="11"/>
      <color theme="10"/>
      <name val="Arial"/>
      <family val="2"/>
    </font>
    <font>
      <sz val="14"/>
      <color theme="1"/>
      <name val="Arial"/>
      <family val="2"/>
    </font>
    <font>
      <sz val="22"/>
      <color rgb="FFF6A21D"/>
      <name val="Arial"/>
      <family val="2"/>
    </font>
    <font>
      <b/>
      <sz val="14"/>
      <color rgb="FF5EB0AC"/>
      <name val="Arial"/>
      <family val="2"/>
    </font>
    <font>
      <b/>
      <sz val="14"/>
      <name val="Arial"/>
      <family val="2"/>
    </font>
    <font>
      <b/>
      <sz val="11"/>
      <color theme="0"/>
      <name val="Arial"/>
      <family val="2"/>
    </font>
    <font>
      <b/>
      <sz val="11"/>
      <color theme="1"/>
      <name val="Arial"/>
      <family val="2"/>
    </font>
    <font>
      <b/>
      <sz val="11"/>
      <color theme="4"/>
      <name val="Arial"/>
      <family val="2"/>
    </font>
    <font>
      <sz val="11"/>
      <color rgb="FF000000"/>
      <name val="Arial"/>
      <family val="2"/>
    </font>
    <font>
      <b/>
      <sz val="11"/>
      <color rgb="FF000000"/>
      <name val="Arial"/>
      <family val="2"/>
    </font>
    <font>
      <sz val="9"/>
      <color theme="1"/>
      <name val="Arial"/>
      <family val="2"/>
    </font>
    <font>
      <sz val="11"/>
      <color theme="4"/>
      <name val="Arial"/>
      <family val="2"/>
    </font>
    <font>
      <sz val="11"/>
      <color theme="9"/>
      <name val="Arial"/>
      <family val="2"/>
    </font>
    <font>
      <sz val="8"/>
      <color theme="1"/>
      <name val="Arial"/>
      <family val="2"/>
    </font>
    <font>
      <vertAlign val="superscript"/>
      <sz val="8"/>
      <color theme="1"/>
      <name val="Arial"/>
      <family val="2"/>
    </font>
    <font>
      <sz val="14"/>
      <color theme="4"/>
      <name val="Arial"/>
      <family val="2"/>
    </font>
    <font>
      <vertAlign val="superscript"/>
      <sz val="11"/>
      <color rgb="FF000000"/>
      <name val="Arial"/>
      <family val="2"/>
    </font>
    <font>
      <sz val="8"/>
      <color rgb="FF000000"/>
      <name val="Arial"/>
      <family val="2"/>
    </font>
    <font>
      <vertAlign val="superscript"/>
      <sz val="8"/>
      <color rgb="FF000000"/>
      <name val="Arial"/>
      <family val="2"/>
    </font>
    <font>
      <vertAlign val="superscript"/>
      <sz val="11"/>
      <color theme="1"/>
      <name val="Arial"/>
      <family val="2"/>
    </font>
    <font>
      <sz val="11"/>
      <color theme="0"/>
      <name val="Arial"/>
      <family val="2"/>
    </font>
    <font>
      <b/>
      <vertAlign val="superscript"/>
      <sz val="14"/>
      <color rgb="FF5EB0AC"/>
      <name val="Arial"/>
      <family val="2"/>
    </font>
    <font>
      <b/>
      <sz val="18"/>
      <color rgb="FFC00000"/>
      <name val="Arial"/>
      <family val="2"/>
    </font>
    <font>
      <sz val="11"/>
      <color rgb="FF444444"/>
      <name val="Arial"/>
      <family val="2"/>
    </font>
    <font>
      <sz val="9"/>
      <color rgb="FF000000"/>
      <name val="Arial"/>
      <family val="2"/>
    </font>
    <font>
      <b/>
      <sz val="9"/>
      <color theme="1"/>
      <name val="Arial"/>
      <family val="2"/>
    </font>
    <font>
      <sz val="9"/>
      <name val="Arial"/>
      <family val="2"/>
    </font>
    <font>
      <i/>
      <sz val="9"/>
      <name val="Arial"/>
      <family val="2"/>
    </font>
    <font>
      <i/>
      <sz val="9"/>
      <color theme="1"/>
      <name val="Arial"/>
      <family val="2"/>
    </font>
    <font>
      <b/>
      <sz val="20"/>
      <color rgb="FF9BAFB5"/>
      <name val="Arial"/>
      <family val="2"/>
    </font>
    <font>
      <b/>
      <sz val="9"/>
      <name val="Arial"/>
      <family val="2"/>
    </font>
    <font>
      <sz val="11"/>
      <name val="Arial"/>
      <family val="2"/>
    </font>
    <font>
      <sz val="11"/>
      <color rgb="FF9BAFB5"/>
      <name val="Arial"/>
      <family val="2"/>
    </font>
    <font>
      <sz val="11"/>
      <color rgb="FFFF0000"/>
      <name val="Arial"/>
      <family val="2"/>
    </font>
    <font>
      <b/>
      <sz val="14"/>
      <color rgb="FF069194"/>
      <name val="Arial"/>
      <family val="2"/>
    </font>
    <font>
      <sz val="11"/>
      <color theme="1"/>
      <name val="Arial"/>
    </font>
    <font>
      <b/>
      <sz val="11"/>
      <color theme="1"/>
      <name val="Arial"/>
    </font>
    <font>
      <b/>
      <sz val="11"/>
      <color theme="0"/>
      <name val="Arial"/>
    </font>
    <font>
      <sz val="11"/>
      <color rgb="FF4D4D4F"/>
      <name val="Arial"/>
      <family val="2"/>
    </font>
    <font>
      <vertAlign val="superscript"/>
      <sz val="8"/>
      <name val="Arial"/>
      <family val="2"/>
    </font>
    <font>
      <b/>
      <sz val="14"/>
      <color rgb="FF00E1B1"/>
      <name val="Arial"/>
      <family val="2"/>
    </font>
    <font>
      <sz val="11"/>
      <color theme="8"/>
      <name val="Arial"/>
      <family val="2"/>
    </font>
    <font>
      <b/>
      <sz val="8"/>
      <color theme="1"/>
      <name val="Arial"/>
      <family val="2"/>
    </font>
    <font>
      <b/>
      <sz val="11"/>
      <name val="Arial"/>
      <family val="2"/>
    </font>
    <font>
      <b/>
      <sz val="14"/>
      <color theme="1"/>
      <name val="Arial"/>
      <family val="2"/>
    </font>
    <font>
      <vertAlign val="superscript"/>
      <sz val="11"/>
      <name val="Arial"/>
      <family val="2"/>
    </font>
    <font>
      <sz val="11"/>
      <color rgb="FF4472C4"/>
      <name val="Arial"/>
      <family val="2"/>
    </font>
    <font>
      <b/>
      <vertAlign val="superscript"/>
      <sz val="11"/>
      <color theme="0"/>
      <name val="Arial"/>
      <family val="2"/>
    </font>
    <font>
      <b/>
      <sz val="14"/>
      <color rgb="FF27A3FF"/>
      <name val="Arial"/>
      <family val="2"/>
    </font>
    <font>
      <b/>
      <sz val="20"/>
      <color rgb="FF27A3FF"/>
      <name val="Arial"/>
    </font>
    <font>
      <b/>
      <sz val="14"/>
      <color rgb="FFF6A21D"/>
      <name val="Arial"/>
      <family val="2"/>
    </font>
    <font>
      <b/>
      <vertAlign val="superscript"/>
      <sz val="8"/>
      <color rgb="FFF6A21D"/>
      <name val="Arial"/>
      <family val="2"/>
    </font>
    <font>
      <sz val="8"/>
      <color theme="1"/>
      <name val="Arial"/>
    </font>
    <font>
      <vertAlign val="superscript"/>
      <sz val="9"/>
      <color theme="1"/>
      <name val="Arial"/>
      <family val="2"/>
    </font>
    <font>
      <sz val="11"/>
      <name val="Arial"/>
    </font>
    <font>
      <u/>
      <sz val="11"/>
      <name val="Calibri"/>
      <family val="2"/>
      <scheme val="minor"/>
    </font>
    <font>
      <b/>
      <vertAlign val="superscript"/>
      <sz val="14"/>
      <color rgb="FF00E1B1"/>
      <name val="Arial"/>
      <family val="2"/>
    </font>
    <font>
      <vertAlign val="superscript"/>
      <sz val="11"/>
      <color rgb="FF4D4D4F"/>
      <name val="Arial"/>
      <family val="2"/>
    </font>
    <font>
      <b/>
      <vertAlign val="superscript"/>
      <sz val="14"/>
      <color rgb="FFF6A21D"/>
      <name val="Arial"/>
      <family val="2"/>
    </font>
    <font>
      <b/>
      <sz val="20"/>
      <color rgb="FF9BAFB5"/>
      <name val="Arial"/>
    </font>
    <font>
      <u/>
      <sz val="11"/>
      <color theme="10"/>
      <name val="Arial"/>
    </font>
    <font>
      <sz val="11"/>
      <color rgb="FF000000"/>
      <name val="Arial"/>
    </font>
    <font>
      <b/>
      <sz val="20"/>
      <color rgb="FF5EB0AC"/>
      <name val="Arial"/>
      <family val="2"/>
    </font>
    <font>
      <b/>
      <sz val="20"/>
      <color rgb="FFF6A21D"/>
      <name val="Arial"/>
      <family val="2"/>
    </font>
    <font>
      <b/>
      <sz val="20"/>
      <color rgb="FF069194"/>
      <name val="Arial"/>
      <family val="2"/>
    </font>
    <font>
      <b/>
      <sz val="20"/>
      <color rgb="FF00E1B1"/>
      <name val="Arial"/>
      <family val="2"/>
    </font>
    <font>
      <b/>
      <sz val="20"/>
      <color rgb="FF27A3FF"/>
      <name val="Arial"/>
      <family val="2"/>
    </font>
    <font>
      <b/>
      <sz val="20"/>
      <color rgb="FF005696"/>
      <name val="Arial"/>
      <family val="2"/>
    </font>
  </fonts>
  <fills count="2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EB9C"/>
      </patternFill>
    </fill>
    <fill>
      <patternFill patternType="solid">
        <fgColor theme="9"/>
      </patternFill>
    </fill>
    <fill>
      <patternFill patternType="solid">
        <fgColor theme="9" tint="0.79998168889431442"/>
        <bgColor indexed="65"/>
      </patternFill>
    </fill>
    <fill>
      <patternFill patternType="solid">
        <fgColor theme="9" tint="0.39997558519241921"/>
        <bgColor indexed="65"/>
      </patternFill>
    </fill>
    <fill>
      <patternFill patternType="solid">
        <fgColor theme="4"/>
        <bgColor indexed="64"/>
      </patternFill>
    </fill>
    <fill>
      <patternFill patternType="solid">
        <fgColor indexed="60"/>
      </patternFill>
    </fill>
    <fill>
      <patternFill patternType="solid">
        <fgColor rgb="FFD8E0E3"/>
        <bgColor indexed="64"/>
      </patternFill>
    </fill>
    <fill>
      <patternFill patternType="solid">
        <fgColor theme="5"/>
        <bgColor indexed="64"/>
      </patternFill>
    </fill>
    <fill>
      <patternFill patternType="solid">
        <fgColor theme="1"/>
        <bgColor indexed="64"/>
      </patternFill>
    </fill>
    <fill>
      <patternFill patternType="solid">
        <fgColor rgb="FFD9D9D9"/>
        <bgColor rgb="FF000000"/>
      </patternFill>
    </fill>
    <fill>
      <patternFill patternType="solid">
        <fgColor rgb="FFF6A21D"/>
        <bgColor indexed="64"/>
      </patternFill>
    </fill>
    <fill>
      <patternFill patternType="solid">
        <fgColor rgb="FF9BAFB5"/>
        <bgColor indexed="64"/>
      </patternFill>
    </fill>
    <fill>
      <patternFill patternType="solid">
        <fgColor rgb="FF5EB0AC"/>
        <bgColor indexed="64"/>
      </patternFill>
    </fill>
    <fill>
      <patternFill patternType="solid">
        <fgColor rgb="FFD9D9D9"/>
        <bgColor indexed="64"/>
      </patternFill>
    </fill>
    <fill>
      <patternFill patternType="solid">
        <fgColor rgb="FFF6A21D"/>
        <bgColor theme="9"/>
      </patternFill>
    </fill>
    <fill>
      <patternFill patternType="solid">
        <fgColor rgb="FF069194"/>
        <bgColor indexed="64"/>
      </patternFill>
    </fill>
    <fill>
      <patternFill patternType="solid">
        <fgColor rgb="FF00E1B1"/>
        <bgColor indexed="64"/>
      </patternFill>
    </fill>
    <fill>
      <patternFill patternType="solid">
        <fgColor rgb="FF27A3FF"/>
        <bgColor indexed="64"/>
      </patternFill>
    </fill>
    <fill>
      <patternFill patternType="solid">
        <fgColor rgb="FF005696"/>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theme="0"/>
      </bottom>
      <diagonal/>
    </border>
    <border>
      <left/>
      <right/>
      <top style="medium">
        <color theme="0"/>
      </top>
      <bottom style="medium">
        <color theme="0"/>
      </bottom>
      <diagonal/>
    </border>
    <border>
      <left/>
      <right/>
      <top style="thin">
        <color indexed="64"/>
      </top>
      <bottom style="thin">
        <color indexed="64"/>
      </bottom>
      <diagonal/>
    </border>
    <border>
      <left/>
      <right/>
      <top style="thin">
        <color theme="9" tint="0.59996337778862885"/>
      </top>
      <bottom style="thin">
        <color theme="9" tint="0.59996337778862885"/>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right/>
      <top style="medium">
        <color theme="0"/>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rgb="FFF6A21D"/>
      </bottom>
      <diagonal/>
    </border>
    <border>
      <left style="thin">
        <color rgb="FF5EB0AC"/>
      </left>
      <right style="thin">
        <color rgb="FF5EB0AC"/>
      </right>
      <top style="thin">
        <color rgb="FF5EB0AC"/>
      </top>
      <bottom style="thin">
        <color rgb="FF5EB0AC"/>
      </bottom>
      <diagonal/>
    </border>
    <border>
      <left style="thin">
        <color indexed="64"/>
      </left>
      <right style="thin">
        <color indexed="64"/>
      </right>
      <top/>
      <bottom/>
      <diagonal/>
    </border>
    <border>
      <left style="thin">
        <color rgb="FF5EB0AC"/>
      </left>
      <right style="thin">
        <color rgb="FF5EB0AC"/>
      </right>
      <top style="thin">
        <color rgb="FF5EB0AC"/>
      </top>
      <bottom/>
      <diagonal/>
    </border>
    <border>
      <left style="thin">
        <color rgb="FF5EB0AC"/>
      </left>
      <right/>
      <top style="thin">
        <color rgb="FF5EB0AC"/>
      </top>
      <bottom style="thin">
        <color rgb="FF5EB0AC"/>
      </bottom>
      <diagonal/>
    </border>
    <border>
      <left/>
      <right style="thin">
        <color rgb="FF5EB0AC"/>
      </right>
      <top style="thin">
        <color rgb="FF5EB0AC"/>
      </top>
      <bottom/>
      <diagonal/>
    </border>
    <border>
      <left/>
      <right style="thin">
        <color rgb="FF5EB0AC"/>
      </right>
      <top style="thin">
        <color rgb="FF5EB0AC"/>
      </top>
      <bottom style="thin">
        <color rgb="FF5EB0AC"/>
      </bottom>
      <diagonal/>
    </border>
    <border>
      <left style="thin">
        <color rgb="FF5EB0AC"/>
      </left>
      <right style="thin">
        <color rgb="FF5EB0AC"/>
      </right>
      <top/>
      <bottom style="thin">
        <color rgb="FF5EB0AC"/>
      </bottom>
      <diagonal/>
    </border>
    <border>
      <left style="thin">
        <color rgb="FF5EB0AC"/>
      </left>
      <right style="thin">
        <color rgb="FF5EB0AC"/>
      </right>
      <top/>
      <bottom/>
      <diagonal/>
    </border>
    <border>
      <left style="thin">
        <color theme="0"/>
      </left>
      <right style="thin">
        <color theme="0"/>
      </right>
      <top style="thin">
        <color theme="0"/>
      </top>
      <bottom style="thin">
        <color theme="0"/>
      </bottom>
      <diagonal/>
    </border>
    <border>
      <left style="thin">
        <color rgb="FF5EB0AC"/>
      </left>
      <right/>
      <top style="thin">
        <color rgb="FF5EB0AC"/>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thin">
        <color indexed="64"/>
      </right>
      <top style="thin">
        <color indexed="64"/>
      </top>
      <bottom/>
      <diagonal/>
    </border>
    <border>
      <left style="thin">
        <color rgb="FFF6A21D"/>
      </left>
      <right style="thin">
        <color rgb="FFF6A21D"/>
      </right>
      <top style="thin">
        <color rgb="FFF6A21D"/>
      </top>
      <bottom style="thin">
        <color rgb="FFF6A21D"/>
      </bottom>
      <diagonal/>
    </border>
    <border>
      <left style="thin">
        <color rgb="FF069194"/>
      </left>
      <right style="thin">
        <color rgb="FF069194"/>
      </right>
      <top style="thin">
        <color rgb="FF069194"/>
      </top>
      <bottom style="thin">
        <color rgb="FF069194"/>
      </bottom>
      <diagonal/>
    </border>
    <border>
      <left style="thin">
        <color rgb="FF00E1B1"/>
      </left>
      <right style="thin">
        <color rgb="FF00E1B1"/>
      </right>
      <top style="thin">
        <color rgb="FF00E1B1"/>
      </top>
      <bottom style="thin">
        <color rgb="FF00E1B1"/>
      </bottom>
      <diagonal/>
    </border>
    <border>
      <left/>
      <right style="thin">
        <color rgb="FF00E1B1"/>
      </right>
      <top style="thin">
        <color rgb="FF00E1B1"/>
      </top>
      <bottom style="thin">
        <color rgb="FF00E1B1"/>
      </bottom>
      <diagonal/>
    </border>
    <border>
      <left style="thin">
        <color rgb="FF00E1B1"/>
      </left>
      <right style="thin">
        <color rgb="FF00E1B1"/>
      </right>
      <top style="thin">
        <color rgb="FF00E1B1"/>
      </top>
      <bottom/>
      <diagonal/>
    </border>
    <border>
      <left style="thin">
        <color theme="0"/>
      </left>
      <right style="thin">
        <color theme="0"/>
      </right>
      <top/>
      <bottom/>
      <diagonal/>
    </border>
    <border>
      <left style="thin">
        <color rgb="FF00E1B1"/>
      </left>
      <right/>
      <top style="thin">
        <color rgb="FF00E1B1"/>
      </top>
      <bottom style="thin">
        <color rgb="FF00E1B1"/>
      </bottom>
      <diagonal/>
    </border>
    <border>
      <left/>
      <right style="thin">
        <color indexed="64"/>
      </right>
      <top/>
      <bottom/>
      <diagonal/>
    </border>
    <border>
      <left style="thin">
        <color rgb="FF00E1B1"/>
      </left>
      <right style="thin">
        <color rgb="FF00E1B1"/>
      </right>
      <top/>
      <bottom style="thin">
        <color rgb="FF00E1B1"/>
      </bottom>
      <diagonal/>
    </border>
    <border>
      <left style="thin">
        <color rgb="FF27A3FF"/>
      </left>
      <right style="thin">
        <color rgb="FF27A3FF"/>
      </right>
      <top style="thin">
        <color rgb="FF27A3FF"/>
      </top>
      <bottom style="thin">
        <color rgb="FF27A3FF"/>
      </bottom>
      <diagonal/>
    </border>
    <border>
      <left style="thin">
        <color rgb="FF27A3FF"/>
      </left>
      <right style="thin">
        <color rgb="FF27A3FF"/>
      </right>
      <top style="thin">
        <color rgb="FF27A3FF"/>
      </top>
      <bottom/>
      <diagonal/>
    </border>
    <border>
      <left style="thin">
        <color rgb="FF005696"/>
      </left>
      <right style="thin">
        <color rgb="FF005696"/>
      </right>
      <top style="thin">
        <color rgb="FF005696"/>
      </top>
      <bottom style="thin">
        <color rgb="FF005696"/>
      </bottom>
      <diagonal/>
    </border>
    <border>
      <left style="thin">
        <color rgb="FFF6A21D"/>
      </left>
      <right style="thin">
        <color rgb="FFF6A21D"/>
      </right>
      <top style="thin">
        <color rgb="FFF6A21D"/>
      </top>
      <bottom/>
      <diagonal/>
    </border>
    <border>
      <left style="thin">
        <color rgb="FFF6A21D"/>
      </left>
      <right/>
      <top style="thin">
        <color rgb="FFF6A21D"/>
      </top>
      <bottom style="thin">
        <color rgb="FFF6A21D"/>
      </bottom>
      <diagonal/>
    </border>
    <border>
      <left/>
      <right style="thin">
        <color rgb="FFB04224"/>
      </right>
      <top/>
      <bottom/>
      <diagonal/>
    </border>
    <border>
      <left/>
      <right/>
      <top style="thin">
        <color theme="0"/>
      </top>
      <bottom/>
      <diagonal/>
    </border>
    <border>
      <left/>
      <right/>
      <top style="thin">
        <color rgb="FF5EB0AC"/>
      </top>
      <bottom/>
      <diagonal/>
    </border>
    <border>
      <left style="thin">
        <color rgb="FFF6A21D"/>
      </left>
      <right style="thin">
        <color rgb="FFF6A21D"/>
      </right>
      <top/>
      <bottom style="thin">
        <color rgb="FFF6A21D"/>
      </bottom>
      <diagonal/>
    </border>
  </borders>
  <cellStyleXfs count="85">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1" fillId="0" borderId="0"/>
    <xf numFmtId="9" fontId="1" fillId="0" borderId="0" applyFont="0" applyFill="0" applyBorder="0" applyAlignment="0" applyProtection="0"/>
    <xf numFmtId="0" fontId="7" fillId="0" borderId="0" applyFill="0" applyBorder="0"/>
    <xf numFmtId="0" fontId="1"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9" fontId="1" fillId="0" borderId="0" applyFont="0" applyFill="0" applyBorder="0" applyAlignment="0" applyProtection="0"/>
    <xf numFmtId="43" fontId="6" fillId="0" borderId="0" applyFont="0" applyFill="0" applyBorder="0" applyAlignment="0" applyProtection="0"/>
    <xf numFmtId="0" fontId="6" fillId="0" borderId="0"/>
    <xf numFmtId="0" fontId="3" fillId="0" borderId="0"/>
    <xf numFmtId="9" fontId="8" fillId="0" borderId="0" applyFont="0" applyFill="0" applyBorder="0" applyAlignment="0" applyProtection="0"/>
    <xf numFmtId="0" fontId="8" fillId="9" borderId="0"/>
    <xf numFmtId="9" fontId="6" fillId="0" borderId="0" applyFont="0" applyFill="0" applyBorder="0" applyAlignment="0" applyProtection="0"/>
    <xf numFmtId="43" fontId="1" fillId="0" borderId="0" applyFont="0" applyFill="0" applyBorder="0" applyAlignment="0" applyProtection="0"/>
    <xf numFmtId="0" fontId="13" fillId="5" borderId="0" applyNumberFormat="0" applyAlignment="0" applyProtection="0"/>
    <xf numFmtId="0" fontId="21" fillId="0" borderId="0" applyNumberFormat="0" applyFill="0" applyAlignment="0" applyProtection="0"/>
    <xf numFmtId="0" fontId="18" fillId="0" borderId="0" applyNumberFormat="0" applyFill="0" applyProtection="0">
      <alignment vertical="center"/>
    </xf>
    <xf numFmtId="0" fontId="14" fillId="0" borderId="0" applyNumberFormat="0" applyFill="0" applyBorder="0" applyAlignment="0" applyProtection="0"/>
    <xf numFmtId="0" fontId="9" fillId="6" borderId="0" applyNumberFormat="0" applyBorder="0" applyAlignment="0" applyProtection="0"/>
    <xf numFmtId="0" fontId="20" fillId="0" borderId="0" applyNumberFormat="0" applyFill="0" applyAlignment="0" applyProtection="0"/>
    <xf numFmtId="0" fontId="16" fillId="7" borderId="0" applyNumberFormat="0" applyBorder="0" applyProtection="0">
      <alignment vertical="center"/>
    </xf>
    <xf numFmtId="0" fontId="15" fillId="8" borderId="0" applyNumberFormat="0" applyAlignment="0" applyProtection="0"/>
    <xf numFmtId="0" fontId="9" fillId="0" borderId="6" applyProtection="0">
      <alignment vertical="center"/>
    </xf>
    <xf numFmtId="0" fontId="17" fillId="0" borderId="0" applyNumberFormat="0" applyFill="0" applyBorder="0" applyAlignment="0" applyProtection="0"/>
    <xf numFmtId="9" fontId="1" fillId="0" borderId="0" applyFont="0" applyFill="0" applyBorder="0" applyAlignment="0" applyProtection="0"/>
    <xf numFmtId="0" fontId="1" fillId="0" borderId="0"/>
    <xf numFmtId="9" fontId="6" fillId="0" borderId="0" applyFont="0" applyFill="0" applyBorder="0" applyAlignment="0" applyProtection="0"/>
    <xf numFmtId="0" fontId="1" fillId="0" borderId="0"/>
    <xf numFmtId="0" fontId="6" fillId="0" borderId="0"/>
    <xf numFmtId="0" fontId="19" fillId="0" borderId="0" applyNumberFormat="0" applyFill="0" applyAlignment="0" applyProtection="0"/>
    <xf numFmtId="0" fontId="14" fillId="0" borderId="0" applyNumberFormat="0" applyFill="0" applyBorder="0" applyAlignment="0" applyProtection="0"/>
    <xf numFmtId="0" fontId="13" fillId="5" borderId="0" applyNumberFormat="0" applyAlignment="0" applyProtection="0"/>
    <xf numFmtId="0" fontId="18" fillId="0" borderId="0" applyNumberFormat="0" applyFill="0" applyProtection="0">
      <alignment vertical="center"/>
    </xf>
    <xf numFmtId="0" fontId="4" fillId="10" borderId="7" applyNumberFormat="0" applyProtection="0">
      <alignment horizontal="left" vertical="top" indent="1"/>
    </xf>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13" fillId="11" borderId="0" applyNumberFormat="0" applyBorder="0" applyAlignment="0" applyProtection="0"/>
    <xf numFmtId="0" fontId="6" fillId="0" borderId="0"/>
    <xf numFmtId="0" fontId="22" fillId="4" borderId="0" applyNumberFormat="0" applyBorder="0" applyAlignment="0" applyProtection="0"/>
    <xf numFmtId="0" fontId="1"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 fillId="0" borderId="0"/>
    <xf numFmtId="0" fontId="23"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629">
    <xf numFmtId="0" fontId="0" fillId="0" borderId="0" xfId="0"/>
    <xf numFmtId="0" fontId="10" fillId="0" borderId="0" xfId="0" applyFont="1"/>
    <xf numFmtId="0" fontId="10" fillId="2" borderId="0" xfId="0" applyFont="1" applyFill="1"/>
    <xf numFmtId="0" fontId="12" fillId="2" borderId="0" xfId="0" applyFont="1" applyFill="1"/>
    <xf numFmtId="0" fontId="11" fillId="2" borderId="0" xfId="0" applyFont="1" applyFill="1"/>
    <xf numFmtId="0" fontId="2" fillId="2" borderId="0" xfId="2" applyFill="1"/>
    <xf numFmtId="0" fontId="10" fillId="14" borderId="0" xfId="0" applyFont="1" applyFill="1"/>
    <xf numFmtId="0" fontId="25" fillId="2" borderId="0" xfId="0" applyFont="1" applyFill="1"/>
    <xf numFmtId="0" fontId="6" fillId="2" borderId="0" xfId="0" applyFont="1" applyFill="1"/>
    <xf numFmtId="0" fontId="6" fillId="0" borderId="0" xfId="0" applyFont="1"/>
    <xf numFmtId="0" fontId="26" fillId="2" borderId="0" xfId="0" applyFont="1" applyFill="1"/>
    <xf numFmtId="0" fontId="4" fillId="2" borderId="0" xfId="0" applyFont="1" applyFill="1"/>
    <xf numFmtId="0" fontId="24" fillId="15" borderId="3" xfId="0" applyFont="1" applyFill="1" applyBorder="1" applyAlignment="1">
      <alignment horizontal="center" vertical="center"/>
    </xf>
    <xf numFmtId="0" fontId="6" fillId="2" borderId="0" xfId="0" applyFont="1" applyFill="1" applyAlignment="1">
      <alignment vertical="center"/>
    </xf>
    <xf numFmtId="0" fontId="6" fillId="0" borderId="0" xfId="0" applyFont="1" applyAlignment="1">
      <alignment vertical="center" wrapText="1"/>
    </xf>
    <xf numFmtId="0" fontId="6" fillId="0" borderId="0" xfId="0" applyFont="1" applyAlignment="1">
      <alignment horizontal="left" vertical="center"/>
    </xf>
    <xf numFmtId="0" fontId="10" fillId="2" borderId="14" xfId="0" applyFont="1" applyFill="1" applyBorder="1"/>
    <xf numFmtId="0" fontId="24" fillId="16" borderId="3" xfId="0" applyFont="1" applyFill="1" applyBorder="1" applyAlignment="1">
      <alignment horizontal="center" vertical="center"/>
    </xf>
    <xf numFmtId="0" fontId="6" fillId="2" borderId="0" xfId="0" applyFont="1" applyFill="1" applyAlignment="1">
      <alignment wrapText="1"/>
    </xf>
    <xf numFmtId="0" fontId="6" fillId="2" borderId="0" xfId="0" applyFont="1" applyFill="1" applyAlignment="1">
      <alignment horizontal="center" vertical="top" wrapText="1"/>
    </xf>
    <xf numFmtId="0" fontId="6" fillId="0" borderId="0" xfId="0" applyFont="1" applyAlignment="1">
      <alignment wrapText="1"/>
    </xf>
    <xf numFmtId="0" fontId="34" fillId="2" borderId="0" xfId="0" applyFont="1" applyFill="1"/>
    <xf numFmtId="0" fontId="38" fillId="2" borderId="0" xfId="0" applyFont="1" applyFill="1" applyAlignment="1">
      <alignment wrapText="1"/>
    </xf>
    <xf numFmtId="168" fontId="6" fillId="2" borderId="0" xfId="0" applyNumberFormat="1" applyFont="1" applyFill="1" applyAlignment="1">
      <alignment horizontal="center" vertical="top" wrapText="1"/>
    </xf>
    <xf numFmtId="0" fontId="32" fillId="2" borderId="0" xfId="3" applyFont="1" applyFill="1" applyAlignment="1">
      <alignment vertical="top" wrapText="1"/>
    </xf>
    <xf numFmtId="0" fontId="6" fillId="2" borderId="0" xfId="3" applyFont="1" applyFill="1" applyAlignment="1">
      <alignment horizontal="center" wrapText="1"/>
    </xf>
    <xf numFmtId="9" fontId="6" fillId="2" borderId="0" xfId="4" applyFont="1" applyFill="1" applyBorder="1" applyAlignment="1">
      <alignment horizontal="center" wrapText="1"/>
    </xf>
    <xf numFmtId="0" fontId="6" fillId="2" borderId="0" xfId="0" applyFont="1" applyFill="1" applyAlignment="1">
      <alignment horizontal="center" wrapText="1"/>
    </xf>
    <xf numFmtId="9" fontId="6" fillId="2" borderId="0" xfId="4" applyFont="1" applyFill="1" applyAlignment="1">
      <alignment horizontal="center" vertical="top" wrapText="1"/>
    </xf>
    <xf numFmtId="0" fontId="6" fillId="0" borderId="0" xfId="0" applyFont="1" applyAlignment="1">
      <alignment horizontal="center" vertical="top" wrapText="1"/>
    </xf>
    <xf numFmtId="0" fontId="36" fillId="2" borderId="0" xfId="3" applyFont="1" applyFill="1" applyAlignment="1">
      <alignment horizontal="center" wrapText="1"/>
    </xf>
    <xf numFmtId="3" fontId="6" fillId="2" borderId="0" xfId="0" applyNumberFormat="1" applyFont="1" applyFill="1" applyAlignment="1">
      <alignment vertical="top" wrapText="1"/>
    </xf>
    <xf numFmtId="0" fontId="41" fillId="2" borderId="0" xfId="0" applyFont="1" applyFill="1" applyAlignment="1">
      <alignment wrapText="1"/>
    </xf>
    <xf numFmtId="0" fontId="41" fillId="2" borderId="0" xfId="0" applyFont="1" applyFill="1" applyAlignment="1">
      <alignment vertical="top" wrapText="1"/>
    </xf>
    <xf numFmtId="3" fontId="6" fillId="2" borderId="0" xfId="3" applyNumberFormat="1" applyFont="1" applyFill="1" applyAlignment="1">
      <alignment horizontal="right" vertical="top" wrapText="1"/>
    </xf>
    <xf numFmtId="3" fontId="6" fillId="2" borderId="0" xfId="0" applyNumberFormat="1" applyFont="1" applyFill="1" applyAlignment="1">
      <alignment horizontal="right" vertical="top" wrapText="1"/>
    </xf>
    <xf numFmtId="3" fontId="34" fillId="2" borderId="0" xfId="0" applyNumberFormat="1" applyFont="1" applyFill="1" applyAlignment="1">
      <alignment horizontal="right" vertical="top" wrapText="1"/>
    </xf>
    <xf numFmtId="3" fontId="6" fillId="2" borderId="0" xfId="0" applyNumberFormat="1" applyFont="1" applyFill="1" applyAlignment="1">
      <alignment horizontal="center" vertical="top" wrapText="1"/>
    </xf>
    <xf numFmtId="9" fontId="34" fillId="2" borderId="0" xfId="3" applyNumberFormat="1" applyFont="1" applyFill="1" applyAlignment="1">
      <alignment horizontal="right" vertical="top" wrapText="1"/>
    </xf>
    <xf numFmtId="0" fontId="43" fillId="2" borderId="0" xfId="3" applyFont="1" applyFill="1" applyAlignment="1">
      <alignment horizontal="center" vertical="top" wrapText="1"/>
    </xf>
    <xf numFmtId="9" fontId="34" fillId="2" borderId="0" xfId="0" applyNumberFormat="1" applyFont="1" applyFill="1" applyAlignment="1">
      <alignment wrapText="1"/>
    </xf>
    <xf numFmtId="9" fontId="34" fillId="2" borderId="0" xfId="0" applyNumberFormat="1" applyFont="1" applyFill="1" applyAlignment="1">
      <alignment vertical="top" wrapText="1"/>
    </xf>
    <xf numFmtId="9" fontId="4" fillId="2" borderId="0" xfId="0" applyNumberFormat="1" applyFont="1" applyFill="1" applyAlignment="1">
      <alignment horizontal="center" vertical="top" wrapText="1"/>
    </xf>
    <xf numFmtId="9" fontId="6" fillId="2" borderId="0" xfId="4" applyFont="1" applyFill="1" applyAlignment="1">
      <alignment wrapText="1"/>
    </xf>
    <xf numFmtId="0" fontId="45" fillId="2" borderId="0" xfId="3" applyFont="1" applyFill="1" applyAlignment="1">
      <alignment horizontal="left" vertical="top" wrapText="1"/>
    </xf>
    <xf numFmtId="0" fontId="36" fillId="2" borderId="0" xfId="3" applyFont="1" applyFill="1" applyAlignment="1">
      <alignment horizontal="left" vertical="top" wrapText="1"/>
    </xf>
    <xf numFmtId="0" fontId="32" fillId="2" borderId="0" xfId="3" applyFont="1" applyFill="1" applyAlignment="1">
      <alignment vertical="top"/>
    </xf>
    <xf numFmtId="9" fontId="32" fillId="2" borderId="0" xfId="4" applyFont="1" applyFill="1" applyBorder="1" applyAlignment="1">
      <alignment vertical="top"/>
    </xf>
    <xf numFmtId="0" fontId="34" fillId="2" borderId="0" xfId="3" applyFont="1" applyFill="1" applyAlignment="1">
      <alignment horizontal="center" wrapText="1"/>
    </xf>
    <xf numFmtId="9" fontId="6" fillId="2" borderId="0" xfId="0" applyNumberFormat="1" applyFont="1" applyFill="1" applyAlignment="1">
      <alignment wrapText="1"/>
    </xf>
    <xf numFmtId="10" fontId="6" fillId="2" borderId="0" xfId="0" applyNumberFormat="1" applyFont="1" applyFill="1" applyAlignment="1">
      <alignment wrapText="1"/>
    </xf>
    <xf numFmtId="0" fontId="45" fillId="2" borderId="0" xfId="0" applyFont="1" applyFill="1"/>
    <xf numFmtId="0" fontId="37" fillId="0" borderId="15" xfId="3" applyFont="1" applyBorder="1" applyAlignment="1">
      <alignment horizontal="left" vertical="top" wrapText="1"/>
    </xf>
    <xf numFmtId="168" fontId="34" fillId="0" borderId="15" xfId="1" applyNumberFormat="1" applyFont="1" applyFill="1" applyBorder="1" applyAlignment="1">
      <alignment horizontal="right" wrapText="1"/>
    </xf>
    <xf numFmtId="168" fontId="37" fillId="0" borderId="15" xfId="1" applyNumberFormat="1" applyFont="1" applyFill="1" applyBorder="1" applyAlignment="1">
      <alignment horizontal="right" vertical="top" wrapText="1"/>
    </xf>
    <xf numFmtId="0" fontId="34" fillId="0" borderId="15" xfId="0" applyFont="1" applyBorder="1" applyAlignment="1">
      <alignment wrapText="1"/>
    </xf>
    <xf numFmtId="0" fontId="6" fillId="0" borderId="15" xfId="0" applyFont="1" applyBorder="1" applyAlignment="1">
      <alignment horizontal="left" wrapText="1" indent="1"/>
    </xf>
    <xf numFmtId="168" fontId="6" fillId="0" borderId="15" xfId="1" applyNumberFormat="1" applyFont="1" applyBorder="1" applyAlignment="1">
      <alignment horizontal="right" wrapText="1"/>
    </xf>
    <xf numFmtId="0" fontId="34" fillId="0" borderId="15" xfId="0" applyFont="1" applyBorder="1" applyAlignment="1">
      <alignment horizontal="left" wrapText="1" indent="2"/>
    </xf>
    <xf numFmtId="168" fontId="34" fillId="0" borderId="15" xfId="1" applyNumberFormat="1" applyFont="1" applyBorder="1" applyAlignment="1">
      <alignment horizontal="right" wrapText="1"/>
    </xf>
    <xf numFmtId="0" fontId="6" fillId="0" borderId="15" xfId="0" applyFont="1" applyBorder="1" applyAlignment="1">
      <alignment horizontal="left" wrapText="1" indent="3"/>
    </xf>
    <xf numFmtId="0" fontId="35" fillId="3" borderId="15" xfId="3" applyFont="1" applyFill="1" applyBorder="1" applyAlignment="1">
      <alignment horizontal="left" vertical="center"/>
    </xf>
    <xf numFmtId="0" fontId="34" fillId="3" borderId="15" xfId="3" applyFont="1" applyFill="1" applyBorder="1" applyAlignment="1">
      <alignment horizontal="center" vertical="center" wrapText="1"/>
    </xf>
    <xf numFmtId="3" fontId="34" fillId="0" borderId="15" xfId="3" applyNumberFormat="1" applyFont="1" applyBorder="1" applyAlignment="1">
      <alignment horizontal="right" vertical="top" wrapText="1"/>
    </xf>
    <xf numFmtId="3" fontId="34" fillId="0" borderId="15" xfId="0" applyNumberFormat="1" applyFont="1" applyBorder="1" applyAlignment="1">
      <alignment horizontal="right" vertical="top" wrapText="1"/>
    </xf>
    <xf numFmtId="168" fontId="34" fillId="0" borderId="15" xfId="1" applyNumberFormat="1" applyFont="1" applyFill="1" applyBorder="1" applyAlignment="1">
      <alignment horizontal="right" vertical="center" wrapText="1"/>
    </xf>
    <xf numFmtId="3" fontId="6" fillId="0" borderId="15" xfId="0" applyNumberFormat="1" applyFont="1" applyBorder="1" applyAlignment="1">
      <alignment horizontal="right" vertical="top" wrapText="1"/>
    </xf>
    <xf numFmtId="168" fontId="34" fillId="0" borderId="15" xfId="1" applyNumberFormat="1" applyFont="1" applyBorder="1" applyAlignment="1">
      <alignment horizontal="right" vertical="center" wrapText="1"/>
    </xf>
    <xf numFmtId="168" fontId="34" fillId="0" borderId="15" xfId="1" applyNumberFormat="1" applyFont="1" applyBorder="1" applyAlignment="1">
      <alignment wrapText="1"/>
    </xf>
    <xf numFmtId="0" fontId="34" fillId="3" borderId="18" xfId="3" applyFont="1" applyFill="1" applyBorder="1" applyAlignment="1">
      <alignment horizontal="center" vertical="center" wrapText="1"/>
    </xf>
    <xf numFmtId="168" fontId="34" fillId="0" borderId="18" xfId="1" applyNumberFormat="1" applyFont="1" applyFill="1" applyBorder="1" applyAlignment="1">
      <alignment horizontal="right" wrapText="1"/>
    </xf>
    <xf numFmtId="168" fontId="6" fillId="0" borderId="18" xfId="1" applyNumberFormat="1" applyFont="1" applyBorder="1" applyAlignment="1">
      <alignment horizontal="right" wrapText="1"/>
    </xf>
    <xf numFmtId="3" fontId="34" fillId="0" borderId="20" xfId="3" applyNumberFormat="1" applyFont="1" applyBorder="1" applyAlignment="1">
      <alignment horizontal="right" vertical="top" wrapText="1"/>
    </xf>
    <xf numFmtId="168" fontId="34" fillId="0" borderId="20" xfId="1" applyNumberFormat="1" applyFont="1" applyFill="1" applyBorder="1" applyAlignment="1">
      <alignment horizontal="right" vertical="center" wrapText="1"/>
    </xf>
    <xf numFmtId="3" fontId="6" fillId="0" borderId="20" xfId="0" applyNumberFormat="1" applyFont="1" applyBorder="1" applyAlignment="1">
      <alignment horizontal="right" vertical="top" wrapText="1"/>
    </xf>
    <xf numFmtId="168" fontId="34" fillId="0" borderId="20" xfId="1" applyNumberFormat="1" applyFont="1" applyBorder="1" applyAlignment="1">
      <alignment horizontal="right" vertical="center" wrapText="1"/>
    </xf>
    <xf numFmtId="168" fontId="34" fillId="0" borderId="20" xfId="1" applyNumberFormat="1" applyFont="1" applyBorder="1" applyAlignment="1">
      <alignment wrapText="1"/>
    </xf>
    <xf numFmtId="0" fontId="34" fillId="12" borderId="22" xfId="3" applyFont="1" applyFill="1" applyBorder="1" applyAlignment="1">
      <alignment horizontal="center" wrapText="1"/>
    </xf>
    <xf numFmtId="0" fontId="6" fillId="12" borderId="22" xfId="0" applyFont="1" applyFill="1" applyBorder="1" applyAlignment="1">
      <alignment horizontal="left" wrapText="1" indent="1"/>
    </xf>
    <xf numFmtId="0" fontId="34" fillId="12" borderId="22" xfId="0" applyFont="1" applyFill="1" applyBorder="1" applyAlignment="1">
      <alignment horizontal="left" wrapText="1" indent="2"/>
    </xf>
    <xf numFmtId="0" fontId="6" fillId="12" borderId="22" xfId="0" applyFont="1" applyFill="1" applyBorder="1" applyAlignment="1">
      <alignment horizontal="left" wrapText="1" indent="3"/>
    </xf>
    <xf numFmtId="0" fontId="6" fillId="0" borderId="17" xfId="0" applyFont="1" applyBorder="1" applyAlignment="1">
      <alignment horizontal="left" wrapText="1" indent="3"/>
    </xf>
    <xf numFmtId="168" fontId="6" fillId="0" borderId="17" xfId="1" applyNumberFormat="1" applyFont="1" applyBorder="1" applyAlignment="1">
      <alignment horizontal="right" wrapText="1"/>
    </xf>
    <xf numFmtId="168" fontId="6" fillId="0" borderId="24" xfId="1" applyNumberFormat="1" applyFont="1" applyBorder="1" applyAlignment="1">
      <alignment horizontal="right" wrapText="1"/>
    </xf>
    <xf numFmtId="3" fontId="6" fillId="0" borderId="19" xfId="0" applyNumberFormat="1" applyFont="1" applyBorder="1" applyAlignment="1">
      <alignment horizontal="right" vertical="top" wrapText="1"/>
    </xf>
    <xf numFmtId="3" fontId="6" fillId="0" borderId="17" xfId="0" applyNumberFormat="1" applyFont="1" applyBorder="1" applyAlignment="1">
      <alignment horizontal="right" vertical="top" wrapText="1"/>
    </xf>
    <xf numFmtId="9" fontId="33" fillId="16" borderId="23" xfId="0" applyNumberFormat="1" applyFont="1" applyFill="1" applyBorder="1" applyAlignment="1">
      <alignment horizontal="left" wrapText="1"/>
    </xf>
    <xf numFmtId="9" fontId="33" fillId="16" borderId="23" xfId="0" applyNumberFormat="1" applyFont="1" applyFill="1" applyBorder="1" applyAlignment="1">
      <alignment horizontal="right" wrapText="1"/>
    </xf>
    <xf numFmtId="9" fontId="48" fillId="16" borderId="23" xfId="0" applyNumberFormat="1" applyFont="1" applyFill="1" applyBorder="1" applyAlignment="1">
      <alignment horizontal="right" wrapText="1"/>
    </xf>
    <xf numFmtId="9" fontId="33" fillId="16" borderId="23" xfId="0" applyNumberFormat="1" applyFont="1" applyFill="1" applyBorder="1" applyAlignment="1">
      <alignment horizontal="right" vertical="top" wrapText="1"/>
    </xf>
    <xf numFmtId="0" fontId="33" fillId="16" borderId="23" xfId="3" applyFont="1" applyFill="1" applyBorder="1" applyAlignment="1">
      <alignment horizontal="left" vertical="top" wrapText="1"/>
    </xf>
    <xf numFmtId="168" fontId="33" fillId="16" borderId="23" xfId="1" applyNumberFormat="1" applyFont="1" applyFill="1" applyBorder="1" applyAlignment="1">
      <alignment horizontal="right" vertical="top" wrapText="1"/>
    </xf>
    <xf numFmtId="168" fontId="48" fillId="16" borderId="23" xfId="1" applyNumberFormat="1" applyFont="1" applyFill="1" applyBorder="1" applyAlignment="1">
      <alignment horizontal="right" vertical="top" wrapText="1"/>
    </xf>
    <xf numFmtId="3" fontId="33" fillId="16" borderId="23" xfId="3" applyNumberFormat="1" applyFont="1" applyFill="1" applyBorder="1" applyAlignment="1">
      <alignment horizontal="right" vertical="top" wrapText="1"/>
    </xf>
    <xf numFmtId="3" fontId="33" fillId="16" borderId="23" xfId="0" applyNumberFormat="1" applyFont="1" applyFill="1" applyBorder="1" applyAlignment="1">
      <alignment horizontal="right" vertical="top" wrapText="1"/>
    </xf>
    <xf numFmtId="0" fontId="32" fillId="0" borderId="0" xfId="3" applyFont="1" applyAlignment="1">
      <alignment vertical="top" wrapText="1"/>
    </xf>
    <xf numFmtId="0" fontId="32" fillId="0" borderId="0" xfId="3" applyFont="1" applyAlignment="1">
      <alignment horizontal="center" vertical="top" wrapText="1"/>
    </xf>
    <xf numFmtId="0" fontId="40" fillId="12" borderId="2" xfId="3" applyFont="1" applyFill="1" applyBorder="1" applyAlignment="1">
      <alignment horizontal="left" wrapText="1"/>
    </xf>
    <xf numFmtId="0" fontId="6" fillId="12" borderId="5" xfId="0" applyFont="1" applyFill="1" applyBorder="1" applyAlignment="1">
      <alignment wrapText="1"/>
    </xf>
    <xf numFmtId="0" fontId="6" fillId="0" borderId="15" xfId="0" applyFont="1" applyBorder="1" applyAlignment="1">
      <alignment wrapText="1"/>
    </xf>
    <xf numFmtId="9" fontId="6" fillId="0" borderId="15" xfId="0" applyNumberFormat="1" applyFont="1" applyBorder="1" applyAlignment="1">
      <alignment horizontal="right" vertical="top" wrapText="1"/>
    </xf>
    <xf numFmtId="3" fontId="6" fillId="0" borderId="15" xfId="0" applyNumberFormat="1" applyFont="1" applyBorder="1" applyAlignment="1">
      <alignment vertical="top" wrapText="1"/>
    </xf>
    <xf numFmtId="0" fontId="6" fillId="0" borderId="17" xfId="0" applyFont="1" applyBorder="1" applyAlignment="1">
      <alignment wrapText="1"/>
    </xf>
    <xf numFmtId="9" fontId="6" fillId="0" borderId="15" xfId="4" applyFont="1" applyBorder="1" applyAlignment="1">
      <alignment horizontal="right" vertical="top" wrapText="1"/>
    </xf>
    <xf numFmtId="0" fontId="35" fillId="17" borderId="15" xfId="3" applyFont="1" applyFill="1" applyBorder="1" applyAlignment="1">
      <alignment horizontal="left" vertical="center"/>
    </xf>
    <xf numFmtId="0" fontId="34" fillId="17" borderId="15" xfId="3" applyFont="1" applyFill="1" applyBorder="1" applyAlignment="1">
      <alignment horizontal="center" vertical="center" wrapText="1"/>
    </xf>
    <xf numFmtId="0" fontId="34" fillId="17" borderId="15" xfId="0" applyFont="1" applyFill="1" applyBorder="1" applyAlignment="1">
      <alignment horizontal="center" vertical="center" wrapText="1"/>
    </xf>
    <xf numFmtId="0" fontId="6" fillId="0" borderId="15" xfId="0" applyFont="1" applyBorder="1" applyAlignment="1">
      <alignment horizontal="right" wrapText="1"/>
    </xf>
    <xf numFmtId="0" fontId="6" fillId="0" borderId="17" xfId="0" applyFont="1" applyBorder="1" applyAlignment="1">
      <alignment horizontal="left" wrapText="1" indent="1"/>
    </xf>
    <xf numFmtId="0" fontId="6" fillId="0" borderId="17" xfId="0" applyFont="1" applyBorder="1" applyAlignment="1">
      <alignment horizontal="right" wrapText="1"/>
    </xf>
    <xf numFmtId="0" fontId="33" fillId="16" borderId="23" xfId="0" applyFont="1" applyFill="1" applyBorder="1" applyAlignment="1">
      <alignment wrapText="1"/>
    </xf>
    <xf numFmtId="3" fontId="48" fillId="16" borderId="23" xfId="0" applyNumberFormat="1" applyFont="1" applyFill="1" applyBorder="1" applyAlignment="1">
      <alignment horizontal="right" vertical="top" wrapText="1"/>
    </xf>
    <xf numFmtId="3" fontId="34" fillId="12" borderId="5" xfId="0" applyNumberFormat="1" applyFont="1" applyFill="1" applyBorder="1" applyAlignment="1">
      <alignment vertical="top" wrapText="1"/>
    </xf>
    <xf numFmtId="0" fontId="34" fillId="12" borderId="2" xfId="3" applyFont="1" applyFill="1" applyBorder="1" applyAlignment="1">
      <alignment horizontal="center" wrapText="1"/>
    </xf>
    <xf numFmtId="3" fontId="34" fillId="12" borderId="5" xfId="0" applyNumberFormat="1" applyFont="1" applyFill="1" applyBorder="1" applyAlignment="1">
      <alignment horizontal="right" vertical="top" wrapText="1"/>
    </xf>
    <xf numFmtId="3" fontId="33" fillId="16" borderId="25" xfId="0" applyNumberFormat="1" applyFont="1" applyFill="1" applyBorder="1" applyAlignment="1">
      <alignment vertical="top" wrapText="1"/>
    </xf>
    <xf numFmtId="3" fontId="6" fillId="0" borderId="15" xfId="0" applyNumberFormat="1" applyFont="1" applyBorder="1" applyAlignment="1">
      <alignment wrapText="1"/>
    </xf>
    <xf numFmtId="0" fontId="39" fillId="3" borderId="15" xfId="3" applyFont="1" applyFill="1" applyBorder="1" applyAlignment="1">
      <alignment horizontal="left" vertical="top"/>
    </xf>
    <xf numFmtId="0" fontId="36" fillId="0" borderId="15" xfId="3" applyFont="1" applyBorder="1" applyAlignment="1">
      <alignment horizontal="left" vertical="top" wrapText="1"/>
    </xf>
    <xf numFmtId="164" fontId="6" fillId="0" borderId="15" xfId="3" applyNumberFormat="1" applyFont="1" applyBorder="1" applyAlignment="1">
      <alignment horizontal="right" vertical="top" wrapText="1"/>
    </xf>
    <xf numFmtId="164" fontId="6" fillId="0" borderId="15" xfId="0" applyNumberFormat="1" applyFont="1" applyBorder="1" applyAlignment="1">
      <alignment horizontal="right" vertical="top" wrapText="1"/>
    </xf>
    <xf numFmtId="0" fontId="34" fillId="12" borderId="5" xfId="3" applyFont="1" applyFill="1" applyBorder="1" applyAlignment="1">
      <alignment horizontal="center" wrapText="1"/>
    </xf>
    <xf numFmtId="164" fontId="34" fillId="12" borderId="5" xfId="3" applyNumberFormat="1" applyFont="1" applyFill="1" applyBorder="1" applyAlignment="1">
      <alignment horizontal="right" vertical="top" wrapText="1"/>
    </xf>
    <xf numFmtId="164" fontId="34" fillId="12" borderId="5" xfId="0" applyNumberFormat="1" applyFont="1" applyFill="1" applyBorder="1" applyAlignment="1">
      <alignment horizontal="right" vertical="top" wrapText="1"/>
    </xf>
    <xf numFmtId="0" fontId="6" fillId="3" borderId="15" xfId="3" applyFont="1" applyFill="1" applyBorder="1" applyAlignment="1">
      <alignment horizontal="center"/>
    </xf>
    <xf numFmtId="0" fontId="6" fillId="3" borderId="15" xfId="0" applyFont="1" applyFill="1" applyBorder="1" applyAlignment="1">
      <alignment horizontal="center"/>
    </xf>
    <xf numFmtId="164" fontId="36" fillId="0" borderId="15" xfId="3" applyNumberFormat="1" applyFont="1" applyBorder="1" applyAlignment="1">
      <alignment horizontal="right" vertical="top" wrapText="1"/>
    </xf>
    <xf numFmtId="0" fontId="6" fillId="12" borderId="5" xfId="0" applyFont="1" applyFill="1" applyBorder="1" applyAlignment="1">
      <alignment horizontal="center" vertical="top" wrapText="1"/>
    </xf>
    <xf numFmtId="0" fontId="6" fillId="3" borderId="21" xfId="3" applyFont="1" applyFill="1" applyBorder="1" applyAlignment="1">
      <alignment horizontal="center"/>
    </xf>
    <xf numFmtId="0" fontId="6" fillId="3" borderId="21" xfId="0" applyFont="1" applyFill="1" applyBorder="1" applyAlignment="1">
      <alignment horizontal="center"/>
    </xf>
    <xf numFmtId="164" fontId="6" fillId="0" borderId="17" xfId="0" applyNumberFormat="1" applyFont="1" applyBorder="1" applyAlignment="1">
      <alignment horizontal="right" vertical="top" wrapText="1"/>
    </xf>
    <xf numFmtId="164" fontId="36" fillId="0" borderId="17" xfId="3" applyNumberFormat="1" applyFont="1" applyBorder="1" applyAlignment="1">
      <alignment horizontal="right" vertical="top" wrapText="1"/>
    </xf>
    <xf numFmtId="164" fontId="6" fillId="0" borderId="17" xfId="3" applyNumberFormat="1" applyFont="1" applyBorder="1" applyAlignment="1">
      <alignment horizontal="right" vertical="top" wrapText="1"/>
    </xf>
    <xf numFmtId="164" fontId="33" fillId="16" borderId="23" xfId="0" applyNumberFormat="1" applyFont="1" applyFill="1" applyBorder="1" applyAlignment="1">
      <alignment horizontal="right" vertical="top" wrapText="1"/>
    </xf>
    <xf numFmtId="164" fontId="48" fillId="16" borderId="23" xfId="0" applyNumberFormat="1" applyFont="1" applyFill="1" applyBorder="1" applyAlignment="1">
      <alignment horizontal="right" vertical="top" wrapText="1"/>
    </xf>
    <xf numFmtId="3" fontId="6" fillId="12" borderId="5" xfId="0" applyNumberFormat="1" applyFont="1" applyFill="1" applyBorder="1" applyAlignment="1">
      <alignment vertical="top" wrapText="1"/>
    </xf>
    <xf numFmtId="0" fontId="33" fillId="16" borderId="25" xfId="0" applyFont="1" applyFill="1" applyBorder="1" applyAlignment="1">
      <alignment vertical="top" wrapText="1"/>
    </xf>
    <xf numFmtId="9" fontId="33" fillId="16" borderId="25" xfId="4" applyFont="1" applyFill="1" applyBorder="1" applyAlignment="1">
      <alignment horizontal="right" vertical="top" wrapText="1"/>
    </xf>
    <xf numFmtId="9" fontId="48" fillId="16" borderId="25" xfId="4" applyFont="1" applyFill="1" applyBorder="1" applyAlignment="1">
      <alignment horizontal="right" vertical="top" wrapText="1"/>
    </xf>
    <xf numFmtId="9" fontId="34" fillId="0" borderId="15" xfId="4" applyFont="1" applyBorder="1" applyAlignment="1">
      <alignment horizontal="right" vertical="top" wrapText="1"/>
    </xf>
    <xf numFmtId="9" fontId="34" fillId="0" borderId="15" xfId="0" applyNumberFormat="1" applyFont="1" applyBorder="1" applyAlignment="1">
      <alignment horizontal="right" wrapText="1"/>
    </xf>
    <xf numFmtId="9" fontId="6" fillId="0" borderId="15" xfId="0" applyNumberFormat="1" applyFont="1" applyBorder="1" applyAlignment="1">
      <alignment horizontal="right" wrapText="1"/>
    </xf>
    <xf numFmtId="3" fontId="34" fillId="0" borderId="15" xfId="3" applyNumberFormat="1" applyFont="1" applyBorder="1" applyAlignment="1">
      <alignment vertical="top" wrapText="1"/>
    </xf>
    <xf numFmtId="3" fontId="34" fillId="0" borderId="15" xfId="0" applyNumberFormat="1" applyFont="1" applyBorder="1" applyAlignment="1">
      <alignment vertical="top" wrapText="1"/>
    </xf>
    <xf numFmtId="0" fontId="33" fillId="16" borderId="25" xfId="0" applyFont="1" applyFill="1" applyBorder="1" applyAlignment="1">
      <alignment wrapText="1"/>
    </xf>
    <xf numFmtId="9" fontId="33" fillId="16" borderId="25" xfId="0" applyNumberFormat="1" applyFont="1" applyFill="1" applyBorder="1" applyAlignment="1">
      <alignment horizontal="right" vertical="top" wrapText="1"/>
    </xf>
    <xf numFmtId="9" fontId="48" fillId="16" borderId="25" xfId="0" applyNumberFormat="1" applyFont="1" applyFill="1" applyBorder="1" applyAlignment="1">
      <alignment horizontal="right" vertical="top" wrapText="1"/>
    </xf>
    <xf numFmtId="9" fontId="6" fillId="0" borderId="15" xfId="3" applyNumberFormat="1" applyFont="1" applyBorder="1" applyAlignment="1">
      <alignment horizontal="right" vertical="top" wrapText="1"/>
    </xf>
    <xf numFmtId="164" fontId="33" fillId="16" borderId="25" xfId="0" applyNumberFormat="1" applyFont="1" applyFill="1" applyBorder="1" applyAlignment="1">
      <alignment horizontal="right" vertical="top" wrapText="1"/>
    </xf>
    <xf numFmtId="0" fontId="36" fillId="0" borderId="15" xfId="3" applyFont="1" applyBorder="1" applyAlignment="1">
      <alignment horizontal="left" wrapText="1"/>
    </xf>
    <xf numFmtId="3" fontId="6" fillId="0" borderId="15" xfId="3" applyNumberFormat="1" applyFont="1" applyBorder="1" applyAlignment="1">
      <alignment horizontal="right" vertical="top" wrapText="1"/>
    </xf>
    <xf numFmtId="0" fontId="34" fillId="3" borderId="15" xfId="0" applyFont="1" applyFill="1" applyBorder="1" applyAlignment="1">
      <alignment horizontal="center" vertical="center" wrapText="1"/>
    </xf>
    <xf numFmtId="0" fontId="36" fillId="3" borderId="15" xfId="3" applyFont="1" applyFill="1" applyBorder="1" applyAlignment="1">
      <alignment horizontal="center" vertical="center" wrapText="1"/>
    </xf>
    <xf numFmtId="0" fontId="6" fillId="3" borderId="15" xfId="3" applyFont="1" applyFill="1" applyBorder="1" applyAlignment="1">
      <alignment horizontal="center" vertical="center" wrapText="1"/>
    </xf>
    <xf numFmtId="0" fontId="6" fillId="0" borderId="15" xfId="0" applyFont="1" applyBorder="1" applyAlignment="1">
      <alignment horizontal="right" vertical="top" wrapText="1"/>
    </xf>
    <xf numFmtId="3" fontId="33" fillId="16" borderId="25" xfId="0" applyNumberFormat="1" applyFont="1" applyFill="1" applyBorder="1" applyAlignment="1">
      <alignment horizontal="right" vertical="top" wrapText="1"/>
    </xf>
    <xf numFmtId="0" fontId="40" fillId="3" borderId="15" xfId="3" applyFont="1" applyFill="1" applyBorder="1" applyAlignment="1">
      <alignment horizontal="left" wrapText="1"/>
    </xf>
    <xf numFmtId="164" fontId="6" fillId="0" borderId="15" xfId="0" applyNumberFormat="1" applyFont="1" applyBorder="1" applyAlignment="1">
      <alignment horizontal="right" wrapText="1"/>
    </xf>
    <xf numFmtId="1" fontId="6" fillId="0" borderId="15" xfId="0" applyNumberFormat="1" applyFont="1" applyBorder="1" applyAlignment="1">
      <alignment horizontal="right" wrapText="1"/>
    </xf>
    <xf numFmtId="9" fontId="6" fillId="0" borderId="15" xfId="4" applyFont="1" applyBorder="1" applyAlignment="1">
      <alignment horizontal="right" wrapText="1"/>
    </xf>
    <xf numFmtId="9" fontId="36" fillId="0" borderId="15" xfId="4" applyFont="1" applyBorder="1" applyAlignment="1">
      <alignment horizontal="right" vertical="top" wrapText="1"/>
    </xf>
    <xf numFmtId="9" fontId="6" fillId="0" borderId="15" xfId="4" applyFont="1" applyFill="1" applyBorder="1" applyAlignment="1">
      <alignment horizontal="right" wrapText="1"/>
    </xf>
    <xf numFmtId="9" fontId="36" fillId="0" borderId="15" xfId="3" applyNumberFormat="1" applyFont="1" applyBorder="1" applyAlignment="1">
      <alignment horizontal="right" vertical="top" wrapText="1"/>
    </xf>
    <xf numFmtId="0" fontId="36" fillId="0" borderId="15" xfId="3" applyFont="1" applyBorder="1" applyAlignment="1">
      <alignment horizontal="right" vertical="top" wrapText="1"/>
    </xf>
    <xf numFmtId="0" fontId="6" fillId="2" borderId="15" xfId="0" applyFont="1" applyFill="1" applyBorder="1" applyAlignment="1">
      <alignment wrapText="1"/>
    </xf>
    <xf numFmtId="9" fontId="6" fillId="2" borderId="15" xfId="0" applyNumberFormat="1" applyFont="1" applyFill="1" applyBorder="1" applyAlignment="1">
      <alignment horizontal="right" vertical="top" wrapText="1"/>
    </xf>
    <xf numFmtId="0" fontId="50" fillId="2" borderId="0" xfId="0" applyFont="1" applyFill="1"/>
    <xf numFmtId="0" fontId="51" fillId="2" borderId="0" xfId="0" applyFont="1" applyFill="1"/>
    <xf numFmtId="0" fontId="41" fillId="2" borderId="0" xfId="0" applyFont="1" applyFill="1"/>
    <xf numFmtId="166" fontId="6" fillId="2" borderId="0" xfId="0" applyNumberFormat="1" applyFont="1" applyFill="1"/>
    <xf numFmtId="44" fontId="6" fillId="2" borderId="0" xfId="52" applyFont="1" applyFill="1" applyBorder="1" applyAlignment="1"/>
    <xf numFmtId="0" fontId="37" fillId="2" borderId="0" xfId="0" applyFont="1" applyFill="1" applyAlignment="1">
      <alignment wrapText="1"/>
    </xf>
    <xf numFmtId="3" fontId="6" fillId="2" borderId="0" xfId="0" applyNumberFormat="1" applyFont="1" applyFill="1"/>
    <xf numFmtId="168" fontId="6" fillId="2" borderId="0" xfId="0" applyNumberFormat="1" applyFont="1" applyFill="1"/>
    <xf numFmtId="0" fontId="45" fillId="2" borderId="0" xfId="0" applyFont="1" applyFill="1" applyAlignment="1">
      <alignment wrapText="1"/>
    </xf>
    <xf numFmtId="0" fontId="6" fillId="2" borderId="0" xfId="0" applyFont="1" applyFill="1" applyAlignment="1">
      <alignment horizontal="center"/>
    </xf>
    <xf numFmtId="9" fontId="6" fillId="2" borderId="0" xfId="0" applyNumberFormat="1" applyFont="1" applyFill="1" applyAlignment="1">
      <alignment horizontal="right"/>
    </xf>
    <xf numFmtId="0" fontId="38" fillId="2" borderId="0" xfId="0" applyFont="1" applyFill="1"/>
    <xf numFmtId="171" fontId="6" fillId="12" borderId="5" xfId="52" applyNumberFormat="1" applyFont="1" applyFill="1" applyBorder="1"/>
    <xf numFmtId="171" fontId="6" fillId="12" borderId="11" xfId="52" applyNumberFormat="1" applyFont="1" applyFill="1" applyBorder="1" applyAlignment="1">
      <alignment horizontal="right"/>
    </xf>
    <xf numFmtId="0" fontId="6" fillId="12" borderId="5" xfId="0" applyFont="1" applyFill="1" applyBorder="1"/>
    <xf numFmtId="171" fontId="34" fillId="12" borderId="5" xfId="52" applyNumberFormat="1" applyFont="1" applyFill="1" applyBorder="1"/>
    <xf numFmtId="171" fontId="6" fillId="12" borderId="27" xfId="52" applyNumberFormat="1" applyFont="1" applyFill="1" applyBorder="1" applyAlignment="1">
      <alignment horizontal="right"/>
    </xf>
    <xf numFmtId="171" fontId="6" fillId="12" borderId="12" xfId="52" applyNumberFormat="1" applyFont="1" applyFill="1" applyBorder="1" applyAlignment="1">
      <alignment horizontal="right"/>
    </xf>
    <xf numFmtId="171" fontId="6" fillId="12" borderId="13" xfId="52" applyNumberFormat="1" applyFont="1" applyFill="1" applyBorder="1" applyAlignment="1">
      <alignment horizontal="right"/>
    </xf>
    <xf numFmtId="0" fontId="6" fillId="2" borderId="0" xfId="0" applyFont="1" applyFill="1" applyAlignment="1">
      <alignment vertical="top" wrapText="1"/>
    </xf>
    <xf numFmtId="0" fontId="6" fillId="2" borderId="0" xfId="0" applyFont="1" applyFill="1" applyAlignment="1">
      <alignment vertical="center" wrapText="1"/>
    </xf>
    <xf numFmtId="0" fontId="6" fillId="2" borderId="0" xfId="0" applyFont="1" applyFill="1" applyAlignment="1">
      <alignment horizontal="center" vertical="center" wrapText="1"/>
    </xf>
    <xf numFmtId="0" fontId="38" fillId="0" borderId="28" xfId="5" applyFont="1" applyBorder="1" applyAlignment="1">
      <alignment vertical="center" wrapText="1"/>
    </xf>
    <xf numFmtId="0" fontId="54" fillId="2" borderId="28" xfId="5" applyFont="1" applyFill="1" applyBorder="1" applyAlignment="1">
      <alignment vertical="top" wrapText="1"/>
    </xf>
    <xf numFmtId="0" fontId="38" fillId="2" borderId="28" xfId="5" applyFont="1" applyFill="1" applyBorder="1" applyAlignment="1">
      <alignment vertical="center" wrapText="1"/>
    </xf>
    <xf numFmtId="0" fontId="38" fillId="2" borderId="28" xfId="5" applyFont="1" applyFill="1" applyBorder="1" applyAlignment="1">
      <alignment vertical="top" wrapText="1"/>
    </xf>
    <xf numFmtId="0" fontId="6" fillId="0" borderId="0" xfId="0" applyFont="1" applyAlignment="1">
      <alignment vertical="center"/>
    </xf>
    <xf numFmtId="0" fontId="6" fillId="2" borderId="0" xfId="0" applyFont="1" applyFill="1" applyAlignment="1">
      <alignment horizontal="center" vertical="center"/>
    </xf>
    <xf numFmtId="0" fontId="58" fillId="0" borderId="28" xfId="5" applyFont="1" applyFill="1" applyBorder="1" applyAlignment="1">
      <alignment horizontal="left" vertical="center" wrapText="1"/>
    </xf>
    <xf numFmtId="0" fontId="54" fillId="2" borderId="28" xfId="5" applyFont="1" applyFill="1" applyBorder="1" applyAlignment="1">
      <alignment horizontal="left" vertical="center" wrapText="1"/>
    </xf>
    <xf numFmtId="0" fontId="54" fillId="0" borderId="28" xfId="5" applyFont="1" applyFill="1" applyBorder="1" applyAlignment="1">
      <alignment horizontal="left" vertical="center" wrapText="1"/>
    </xf>
    <xf numFmtId="0" fontId="6" fillId="2" borderId="0" xfId="0" applyFont="1" applyFill="1" applyAlignment="1">
      <alignment horizontal="left" vertical="center"/>
    </xf>
    <xf numFmtId="0" fontId="59" fillId="2" borderId="0" xfId="0" applyFont="1" applyFill="1" applyAlignment="1">
      <alignment horizontal="center" vertical="center"/>
    </xf>
    <xf numFmtId="0" fontId="60" fillId="2" borderId="0" xfId="0" applyFont="1" applyFill="1" applyAlignment="1">
      <alignment horizontal="left" vertical="center"/>
    </xf>
    <xf numFmtId="0" fontId="60" fillId="2" borderId="0" xfId="0" applyFont="1" applyFill="1" applyAlignment="1">
      <alignment vertical="center"/>
    </xf>
    <xf numFmtId="0" fontId="29" fillId="2" borderId="0" xfId="0" applyFont="1" applyFill="1" applyAlignment="1">
      <alignment vertical="center"/>
    </xf>
    <xf numFmtId="0" fontId="29" fillId="0" borderId="0" xfId="0" applyFont="1" applyAlignment="1">
      <alignment vertical="center"/>
    </xf>
    <xf numFmtId="0" fontId="6" fillId="2" borderId="0" xfId="0" applyFont="1" applyFill="1" applyAlignment="1">
      <alignment horizontal="left" vertical="center" wrapText="1"/>
    </xf>
    <xf numFmtId="0" fontId="59" fillId="2" borderId="0" xfId="0" applyFont="1" applyFill="1" applyAlignment="1">
      <alignment horizontal="center" vertical="center" wrapText="1"/>
    </xf>
    <xf numFmtId="0" fontId="27" fillId="14" borderId="28" xfId="0" applyFont="1" applyFill="1" applyBorder="1" applyAlignment="1">
      <alignment horizontal="center" vertical="center" wrapText="1"/>
    </xf>
    <xf numFmtId="0" fontId="27" fillId="14" borderId="28" xfId="0" applyFont="1" applyFill="1" applyBorder="1" applyAlignment="1">
      <alignment horizontal="left" vertical="center" wrapText="1"/>
    </xf>
    <xf numFmtId="0" fontId="3" fillId="0" borderId="28" xfId="0" applyFont="1" applyBorder="1" applyAlignment="1">
      <alignment horizontal="center" vertical="center" wrapText="1"/>
    </xf>
    <xf numFmtId="0" fontId="59" fillId="0" borderId="28" xfId="0" applyFont="1" applyBorder="1" applyAlignment="1">
      <alignment horizontal="center" vertical="center" wrapText="1"/>
    </xf>
    <xf numFmtId="0" fontId="59" fillId="0" borderId="28" xfId="0" applyFont="1" applyBorder="1" applyAlignment="1">
      <alignment horizontal="left" vertical="center" wrapText="1"/>
    </xf>
    <xf numFmtId="0" fontId="6" fillId="2" borderId="28" xfId="0" applyFont="1" applyFill="1" applyBorder="1" applyAlignment="1">
      <alignment vertical="center" wrapText="1"/>
    </xf>
    <xf numFmtId="0" fontId="61" fillId="0" borderId="28" xfId="0" applyFont="1" applyBorder="1" applyAlignment="1">
      <alignment vertical="center" wrapText="1"/>
    </xf>
    <xf numFmtId="0" fontId="6" fillId="0" borderId="28" xfId="0" applyFont="1" applyBorder="1" applyAlignment="1">
      <alignment horizontal="left" vertical="center" wrapText="1"/>
    </xf>
    <xf numFmtId="0" fontId="6" fillId="0" borderId="28" xfId="0" applyFont="1" applyBorder="1" applyAlignment="1">
      <alignment horizontal="center" vertical="center" wrapText="1"/>
    </xf>
    <xf numFmtId="0" fontId="61" fillId="0" borderId="28" xfId="0" applyFont="1" applyBorder="1" applyAlignment="1">
      <alignment horizontal="center" vertical="center" wrapText="1"/>
    </xf>
    <xf numFmtId="0" fontId="59" fillId="0" borderId="28" xfId="0" applyFont="1" applyBorder="1" applyAlignment="1">
      <alignment vertical="center" wrapText="1"/>
    </xf>
    <xf numFmtId="0" fontId="6" fillId="0" borderId="28" xfId="0" applyFont="1" applyBorder="1"/>
    <xf numFmtId="0" fontId="28" fillId="0" borderId="28" xfId="2" applyFont="1" applyBorder="1" applyAlignment="1">
      <alignment horizontal="center" vertical="center" wrapText="1"/>
    </xf>
    <xf numFmtId="16" fontId="59" fillId="0" borderId="28" xfId="0" applyNumberFormat="1" applyFont="1" applyBorder="1" applyAlignment="1">
      <alignment horizontal="center" vertical="center" wrapText="1"/>
    </xf>
    <xf numFmtId="0" fontId="59" fillId="2" borderId="28" xfId="0" applyFont="1" applyFill="1" applyBorder="1" applyAlignment="1">
      <alignment vertical="center" wrapText="1"/>
    </xf>
    <xf numFmtId="0" fontId="59" fillId="2" borderId="28" xfId="0" applyFont="1" applyFill="1" applyBorder="1" applyAlignment="1">
      <alignment horizontal="center" vertical="center" wrapText="1"/>
    </xf>
    <xf numFmtId="0" fontId="28" fillId="2" borderId="28" xfId="2" applyFont="1" applyFill="1" applyBorder="1" applyAlignment="1">
      <alignment vertical="center" wrapText="1"/>
    </xf>
    <xf numFmtId="0" fontId="59" fillId="2" borderId="28" xfId="0" applyFont="1" applyFill="1" applyBorder="1" applyAlignment="1">
      <alignment horizontal="left" vertical="center" wrapText="1"/>
    </xf>
    <xf numFmtId="43" fontId="3" fillId="0" borderId="28" xfId="1" applyFont="1" applyFill="1" applyBorder="1" applyAlignment="1">
      <alignment horizontal="center" vertical="center" wrapText="1"/>
    </xf>
    <xf numFmtId="43" fontId="59" fillId="0" borderId="28" xfId="1" applyFont="1" applyFill="1" applyBorder="1" applyAlignment="1">
      <alignment horizontal="center" vertical="center" wrapText="1"/>
    </xf>
    <xf numFmtId="43" fontId="59" fillId="0" borderId="28" xfId="1" applyFont="1" applyFill="1" applyBorder="1" applyAlignment="1">
      <alignment horizontal="left" vertical="center" wrapText="1"/>
    </xf>
    <xf numFmtId="43" fontId="3" fillId="0" borderId="28" xfId="1" applyFont="1" applyBorder="1" applyAlignment="1">
      <alignment horizontal="center" vertical="center" wrapText="1"/>
    </xf>
    <xf numFmtId="43" fontId="59" fillId="0" borderId="28" xfId="1" applyFont="1" applyBorder="1" applyAlignment="1">
      <alignment horizontal="left" vertical="center" wrapText="1"/>
    </xf>
    <xf numFmtId="0" fontId="28" fillId="2" borderId="28" xfId="2" applyFont="1" applyFill="1" applyBorder="1" applyAlignment="1">
      <alignment horizontal="left" vertical="center"/>
    </xf>
    <xf numFmtId="0" fontId="4" fillId="2" borderId="28" xfId="0" applyFont="1" applyFill="1" applyBorder="1" applyAlignment="1">
      <alignment horizontal="center" vertical="center"/>
    </xf>
    <xf numFmtId="0" fontId="4" fillId="2" borderId="28" xfId="0" applyFont="1" applyFill="1" applyBorder="1" applyAlignment="1">
      <alignment horizontal="left" vertical="center" wrapText="1"/>
    </xf>
    <xf numFmtId="0" fontId="28" fillId="2" borderId="28" xfId="2" applyFont="1" applyFill="1" applyBorder="1" applyAlignment="1">
      <alignment horizontal="left" vertical="center" wrapText="1"/>
    </xf>
    <xf numFmtId="0" fontId="27" fillId="18" borderId="28" xfId="50" applyFont="1" applyFill="1" applyBorder="1" applyAlignment="1">
      <alignment horizontal="left" vertical="center"/>
    </xf>
    <xf numFmtId="0" fontId="27" fillId="18" borderId="28" xfId="50" applyFont="1" applyFill="1" applyBorder="1" applyAlignment="1">
      <alignment horizontal="center" vertical="center"/>
    </xf>
    <xf numFmtId="0" fontId="27" fillId="18" borderId="28" xfId="50" applyFont="1" applyFill="1" applyBorder="1" applyAlignment="1">
      <alignment horizontal="left" vertical="center" wrapText="1"/>
    </xf>
    <xf numFmtId="0" fontId="27" fillId="14" borderId="28" xfId="35" applyFont="1" applyFill="1" applyBorder="1" applyAlignment="1">
      <alignment horizontal="center" vertical="center" wrapText="1"/>
    </xf>
    <xf numFmtId="0" fontId="27" fillId="14" borderId="28" xfId="35" applyFont="1" applyFill="1" applyBorder="1" applyAlignment="1">
      <alignment vertical="center" wrapText="1"/>
    </xf>
    <xf numFmtId="0" fontId="24" fillId="19" borderId="3" xfId="0" applyFont="1" applyFill="1" applyBorder="1" applyAlignment="1">
      <alignment horizontal="center" vertical="center"/>
    </xf>
    <xf numFmtId="9" fontId="6" fillId="2" borderId="0" xfId="4" applyFont="1" applyFill="1"/>
    <xf numFmtId="168" fontId="59" fillId="2" borderId="0" xfId="1" applyNumberFormat="1" applyFont="1" applyFill="1" applyBorder="1" applyAlignment="1">
      <alignment horizontal="right"/>
    </xf>
    <xf numFmtId="3" fontId="59" fillId="2" borderId="0" xfId="0" applyNumberFormat="1" applyFont="1" applyFill="1" applyAlignment="1">
      <alignment horizontal="right"/>
    </xf>
    <xf numFmtId="168" fontId="6" fillId="2" borderId="0" xfId="1" applyNumberFormat="1" applyFont="1" applyFill="1" applyBorder="1" applyAlignment="1">
      <alignment horizontal="right"/>
    </xf>
    <xf numFmtId="168" fontId="59" fillId="2" borderId="0" xfId="1" applyNumberFormat="1" applyFont="1" applyFill="1" applyAlignment="1">
      <alignment horizontal="right"/>
    </xf>
    <xf numFmtId="168" fontId="6" fillId="2" borderId="0" xfId="1" applyNumberFormat="1" applyFont="1" applyFill="1" applyAlignment="1">
      <alignment horizontal="right"/>
    </xf>
    <xf numFmtId="12" fontId="59" fillId="2" borderId="0" xfId="0" applyNumberFormat="1" applyFont="1" applyFill="1" applyAlignment="1">
      <alignment horizontal="right"/>
    </xf>
    <xf numFmtId="0" fontId="8" fillId="0" borderId="0" xfId="0" applyFont="1" applyAlignment="1">
      <alignment vertical="center"/>
    </xf>
    <xf numFmtId="0" fontId="54" fillId="2" borderId="0" xfId="0" applyFont="1" applyFill="1" applyAlignment="1">
      <alignment horizontal="left" vertical="center" indent="1"/>
    </xf>
    <xf numFmtId="0" fontId="6" fillId="12" borderId="9" xfId="0" applyFont="1" applyFill="1" applyBorder="1" applyAlignment="1">
      <alignment vertical="center"/>
    </xf>
    <xf numFmtId="0" fontId="6" fillId="12" borderId="10" xfId="0" applyFont="1" applyFill="1" applyBorder="1" applyAlignment="1">
      <alignment vertical="center"/>
    </xf>
    <xf numFmtId="0" fontId="6" fillId="12" borderId="13" xfId="0" applyFont="1" applyFill="1" applyBorder="1" applyAlignment="1">
      <alignment horizontal="right" vertical="center"/>
    </xf>
    <xf numFmtId="0" fontId="39" fillId="3" borderId="29" xfId="3" applyFont="1" applyFill="1" applyBorder="1" applyAlignment="1">
      <alignment horizontal="left" vertical="center"/>
    </xf>
    <xf numFmtId="0" fontId="34" fillId="3" borderId="29" xfId="3" applyFont="1" applyFill="1" applyBorder="1" applyAlignment="1">
      <alignment horizontal="center" vertical="center" wrapText="1"/>
    </xf>
    <xf numFmtId="0" fontId="6" fillId="0" borderId="29" xfId="0" applyFont="1" applyBorder="1" applyAlignment="1">
      <alignment vertical="center"/>
    </xf>
    <xf numFmtId="0" fontId="6" fillId="0" borderId="29" xfId="0" applyFont="1" applyBorder="1" applyAlignment="1">
      <alignment horizontal="right" vertical="center"/>
    </xf>
    <xf numFmtId="0" fontId="6" fillId="12" borderId="12" xfId="0" applyFont="1" applyFill="1" applyBorder="1" applyAlignment="1">
      <alignment horizontal="right" vertical="center"/>
    </xf>
    <xf numFmtId="0" fontId="33" fillId="19" borderId="25" xfId="0" applyFont="1" applyFill="1" applyBorder="1" applyAlignment="1">
      <alignment vertical="center"/>
    </xf>
    <xf numFmtId="0" fontId="33" fillId="19" borderId="25" xfId="0" applyFont="1" applyFill="1" applyBorder="1" applyAlignment="1">
      <alignment horizontal="right" vertical="center"/>
    </xf>
    <xf numFmtId="0" fontId="6" fillId="12" borderId="27" xfId="0" applyFont="1" applyFill="1" applyBorder="1" applyAlignment="1">
      <alignment horizontal="right" vertical="center"/>
    </xf>
    <xf numFmtId="0" fontId="6" fillId="12" borderId="11" xfId="0" applyFont="1" applyFill="1" applyBorder="1" applyAlignment="1">
      <alignment horizontal="right" vertical="center"/>
    </xf>
    <xf numFmtId="0" fontId="6" fillId="12" borderId="12" xfId="0" applyFont="1" applyFill="1" applyBorder="1" applyAlignment="1">
      <alignment vertical="center"/>
    </xf>
    <xf numFmtId="0" fontId="6" fillId="12" borderId="13" xfId="0" applyFont="1" applyFill="1" applyBorder="1" applyAlignment="1">
      <alignment vertical="center"/>
    </xf>
    <xf numFmtId="0" fontId="59" fillId="12" borderId="5" xfId="3" applyFont="1" applyFill="1" applyBorder="1" applyAlignment="1">
      <alignment horizontal="left" vertical="top" wrapText="1"/>
    </xf>
    <xf numFmtId="0" fontId="6" fillId="12" borderId="5" xfId="0" applyFont="1" applyFill="1" applyBorder="1" applyAlignment="1">
      <alignment vertical="center"/>
    </xf>
    <xf numFmtId="0" fontId="6" fillId="12" borderId="16" xfId="0" applyFont="1" applyFill="1" applyBorder="1" applyAlignment="1">
      <alignment vertical="center"/>
    </xf>
    <xf numFmtId="0" fontId="6" fillId="3" borderId="29" xfId="3" applyFont="1" applyFill="1" applyBorder="1" applyAlignment="1">
      <alignment horizontal="center"/>
    </xf>
    <xf numFmtId="0" fontId="6" fillId="3" borderId="29" xfId="0" applyFont="1" applyFill="1" applyBorder="1" applyAlignment="1">
      <alignment horizontal="center"/>
    </xf>
    <xf numFmtId="0" fontId="33" fillId="19" borderId="23" xfId="0" applyFont="1" applyFill="1" applyBorder="1" applyAlignment="1">
      <alignment horizontal="center" vertical="center" wrapText="1"/>
    </xf>
    <xf numFmtId="164" fontId="63" fillId="0" borderId="15" xfId="3" applyNumberFormat="1" applyFont="1" applyBorder="1" applyAlignment="1">
      <alignment horizontal="right" vertical="top" wrapText="1"/>
    </xf>
    <xf numFmtId="0" fontId="63" fillId="0" borderId="15" xfId="0" applyFont="1" applyBorder="1" applyAlignment="1">
      <alignment horizontal="right" wrapText="1"/>
    </xf>
    <xf numFmtId="0" fontId="63" fillId="0" borderId="17" xfId="0" applyFont="1" applyBorder="1" applyAlignment="1">
      <alignment horizontal="right" wrapText="1"/>
    </xf>
    <xf numFmtId="3" fontId="64" fillId="0" borderId="15" xfId="0" applyNumberFormat="1" applyFont="1" applyBorder="1" applyAlignment="1">
      <alignment horizontal="right" vertical="top" wrapText="1"/>
    </xf>
    <xf numFmtId="3" fontId="65" fillId="16" borderId="23" xfId="0" applyNumberFormat="1" applyFont="1" applyFill="1" applyBorder="1" applyAlignment="1">
      <alignment horizontal="right" vertical="top" wrapText="1"/>
    </xf>
    <xf numFmtId="0" fontId="6" fillId="12" borderId="13" xfId="0" applyFont="1" applyFill="1" applyBorder="1" applyAlignment="1">
      <alignment horizontal="right"/>
    </xf>
    <xf numFmtId="0" fontId="39" fillId="3" borderId="29" xfId="3" applyFont="1" applyFill="1" applyBorder="1" applyAlignment="1">
      <alignment horizontal="left" vertical="top"/>
    </xf>
    <xf numFmtId="0" fontId="36" fillId="2" borderId="29" xfId="3" applyFont="1" applyFill="1" applyBorder="1" applyAlignment="1">
      <alignment horizontal="left" vertical="center"/>
    </xf>
    <xf numFmtId="168" fontId="6" fillId="0" borderId="29" xfId="1" applyNumberFormat="1" applyFont="1" applyBorder="1" applyAlignment="1">
      <alignment horizontal="right"/>
    </xf>
    <xf numFmtId="0" fontId="6" fillId="0" borderId="29" xfId="0" applyFont="1" applyBorder="1" applyAlignment="1">
      <alignment horizontal="right" vertical="center" wrapText="1"/>
    </xf>
    <xf numFmtId="3" fontId="6" fillId="0" borderId="29" xfId="0" applyNumberFormat="1" applyFont="1" applyBorder="1" applyAlignment="1">
      <alignment horizontal="right"/>
    </xf>
    <xf numFmtId="0" fontId="6" fillId="0" borderId="29" xfId="0" applyFont="1" applyBorder="1"/>
    <xf numFmtId="0" fontId="6" fillId="0" borderId="29" xfId="0" applyFont="1" applyBorder="1" applyAlignment="1">
      <alignment horizontal="right"/>
    </xf>
    <xf numFmtId="0" fontId="6" fillId="12" borderId="12" xfId="0" applyFont="1" applyFill="1" applyBorder="1" applyAlignment="1">
      <alignment horizontal="right"/>
    </xf>
    <xf numFmtId="9" fontId="6" fillId="0" borderId="29" xfId="0" applyNumberFormat="1" applyFont="1" applyBorder="1" applyAlignment="1">
      <alignment horizontal="right"/>
    </xf>
    <xf numFmtId="168" fontId="59" fillId="0" borderId="29" xfId="1" applyNumberFormat="1" applyFont="1" applyBorder="1" applyAlignment="1">
      <alignment horizontal="right"/>
    </xf>
    <xf numFmtId="0" fontId="6" fillId="12" borderId="27" xfId="0" applyFont="1" applyFill="1" applyBorder="1" applyAlignment="1">
      <alignment horizontal="right"/>
    </xf>
    <xf numFmtId="0" fontId="6" fillId="12" borderId="11" xfId="0" applyFont="1" applyFill="1" applyBorder="1" applyAlignment="1">
      <alignment horizontal="right"/>
    </xf>
    <xf numFmtId="3" fontId="59" fillId="0" borderId="29" xfId="0" applyNumberFormat="1" applyFont="1" applyBorder="1" applyAlignment="1">
      <alignment horizontal="right"/>
    </xf>
    <xf numFmtId="0" fontId="33" fillId="19" borderId="25" xfId="0" applyFont="1" applyFill="1" applyBorder="1"/>
    <xf numFmtId="2" fontId="33" fillId="19" borderId="25" xfId="0" applyNumberFormat="1" applyFont="1" applyFill="1" applyBorder="1" applyAlignment="1">
      <alignment horizontal="right"/>
    </xf>
    <xf numFmtId="2" fontId="48" fillId="19" borderId="25" xfId="0" applyNumberFormat="1" applyFont="1" applyFill="1" applyBorder="1" applyAlignment="1">
      <alignment horizontal="right"/>
    </xf>
    <xf numFmtId="2" fontId="6" fillId="0" borderId="29" xfId="0" applyNumberFormat="1" applyFont="1" applyBorder="1" applyAlignment="1">
      <alignment horizontal="right"/>
    </xf>
    <xf numFmtId="2" fontId="6" fillId="2" borderId="29" xfId="0" applyNumberFormat="1" applyFont="1" applyFill="1" applyBorder="1" applyAlignment="1">
      <alignment horizontal="right"/>
    </xf>
    <xf numFmtId="0" fontId="33" fillId="19" borderId="25" xfId="0" applyFont="1" applyFill="1" applyBorder="1" applyAlignment="1">
      <alignment horizontal="right"/>
    </xf>
    <xf numFmtId="0" fontId="48" fillId="19" borderId="25" xfId="0" applyFont="1" applyFill="1" applyBorder="1" applyAlignment="1">
      <alignment horizontal="right"/>
    </xf>
    <xf numFmtId="168" fontId="6" fillId="2" borderId="0" xfId="4" applyNumberFormat="1" applyFont="1" applyFill="1"/>
    <xf numFmtId="0" fontId="6" fillId="2" borderId="0" xfId="0" applyFont="1" applyFill="1" applyAlignment="1">
      <alignment horizontal="left"/>
    </xf>
    <xf numFmtId="167" fontId="34" fillId="2" borderId="0" xfId="0" applyNumberFormat="1" applyFont="1" applyFill="1"/>
    <xf numFmtId="167" fontId="6" fillId="2" borderId="0" xfId="0" applyNumberFormat="1" applyFont="1" applyFill="1"/>
    <xf numFmtId="170" fontId="6" fillId="2" borderId="0" xfId="0" applyNumberFormat="1" applyFont="1" applyFill="1" applyAlignment="1">
      <alignment horizontal="right"/>
    </xf>
    <xf numFmtId="168" fontId="59" fillId="2" borderId="0" xfId="1" applyNumberFormat="1" applyFont="1" applyFill="1" applyBorder="1" applyAlignment="1">
      <alignment horizontal="right" vertical="center" wrapText="1"/>
    </xf>
    <xf numFmtId="170" fontId="6" fillId="2" borderId="0" xfId="0" applyNumberFormat="1" applyFont="1" applyFill="1"/>
    <xf numFmtId="165" fontId="6" fillId="2" borderId="0" xfId="0" applyNumberFormat="1" applyFont="1" applyFill="1" applyAlignment="1">
      <alignment horizontal="right"/>
    </xf>
    <xf numFmtId="0" fontId="8" fillId="2" borderId="0" xfId="0" applyFont="1" applyFill="1" applyAlignment="1">
      <alignment vertical="center"/>
    </xf>
    <xf numFmtId="170" fontId="70" fillId="2" borderId="0" xfId="0" applyNumberFormat="1" applyFont="1" applyFill="1" applyAlignment="1">
      <alignment horizontal="right"/>
    </xf>
    <xf numFmtId="170" fontId="41" fillId="2" borderId="0" xfId="0" applyNumberFormat="1" applyFont="1" applyFill="1" applyAlignment="1">
      <alignment horizontal="right"/>
    </xf>
    <xf numFmtId="9" fontId="41" fillId="2" borderId="0" xfId="4" applyFont="1" applyFill="1" applyAlignment="1">
      <alignment horizontal="right"/>
    </xf>
    <xf numFmtId="0" fontId="8" fillId="2" borderId="0" xfId="0" applyFont="1" applyFill="1"/>
    <xf numFmtId="0" fontId="8" fillId="2" borderId="0" xfId="0" applyFont="1" applyFill="1" applyAlignment="1">
      <alignment vertical="top" wrapText="1"/>
    </xf>
    <xf numFmtId="0" fontId="33" fillId="20" borderId="23" xfId="0" applyFont="1" applyFill="1" applyBorder="1"/>
    <xf numFmtId="168" fontId="33" fillId="20" borderId="23" xfId="1" applyNumberFormat="1" applyFont="1" applyFill="1" applyBorder="1" applyAlignment="1">
      <alignment horizontal="right"/>
    </xf>
    <xf numFmtId="168" fontId="48" fillId="20" borderId="23" xfId="1" applyNumberFormat="1" applyFont="1" applyFill="1" applyBorder="1" applyAlignment="1">
      <alignment horizontal="right"/>
    </xf>
    <xf numFmtId="168" fontId="6" fillId="12" borderId="5" xfId="1" applyNumberFormat="1" applyFont="1" applyFill="1" applyBorder="1" applyAlignment="1">
      <alignment horizontal="right"/>
    </xf>
    <xf numFmtId="168" fontId="33" fillId="20" borderId="23" xfId="1" applyNumberFormat="1" applyFont="1" applyFill="1" applyBorder="1"/>
    <xf numFmtId="0" fontId="6" fillId="12" borderId="10" xfId="0" applyFont="1" applyFill="1" applyBorder="1"/>
    <xf numFmtId="168" fontId="34" fillId="12" borderId="5" xfId="1" applyNumberFormat="1" applyFont="1" applyFill="1" applyBorder="1" applyAlignment="1">
      <alignment horizontal="right"/>
    </xf>
    <xf numFmtId="168" fontId="59" fillId="12" borderId="13" xfId="1" applyNumberFormat="1" applyFont="1" applyFill="1" applyBorder="1" applyAlignment="1">
      <alignment horizontal="right" vertical="center" wrapText="1"/>
    </xf>
    <xf numFmtId="0" fontId="33" fillId="20" borderId="25" xfId="0" applyFont="1" applyFill="1" applyBorder="1"/>
    <xf numFmtId="168" fontId="33" fillId="20" borderId="25" xfId="1" applyNumberFormat="1" applyFont="1" applyFill="1" applyBorder="1" applyAlignment="1">
      <alignment horizontal="right"/>
    </xf>
    <xf numFmtId="168" fontId="48" fillId="20" borderId="25" xfId="1" applyNumberFormat="1" applyFont="1" applyFill="1" applyBorder="1" applyAlignment="1">
      <alignment horizontal="right"/>
    </xf>
    <xf numFmtId="0" fontId="69" fillId="3" borderId="30" xfId="3" applyFont="1" applyFill="1" applyBorder="1" applyAlignment="1">
      <alignment horizontal="left" vertical="top"/>
    </xf>
    <xf numFmtId="0" fontId="34" fillId="3" borderId="30" xfId="3" applyFont="1" applyFill="1" applyBorder="1" applyAlignment="1">
      <alignment horizontal="right" vertical="center" wrapText="1"/>
    </xf>
    <xf numFmtId="0" fontId="36" fillId="0" borderId="30" xfId="3" applyFont="1" applyBorder="1" applyAlignment="1">
      <alignment vertical="center"/>
    </xf>
    <xf numFmtId="168" fontId="6" fillId="0" borderId="30" xfId="1" applyNumberFormat="1" applyFont="1" applyBorder="1" applyAlignment="1">
      <alignment horizontal="right"/>
    </xf>
    <xf numFmtId="0" fontId="6" fillId="0" borderId="30" xfId="0" applyFont="1" applyBorder="1"/>
    <xf numFmtId="0" fontId="63" fillId="3" borderId="30" xfId="3" applyFont="1" applyFill="1" applyBorder="1" applyAlignment="1">
      <alignment horizontal="center"/>
    </xf>
    <xf numFmtId="0" fontId="63" fillId="3" borderId="30" xfId="0" applyFont="1" applyFill="1" applyBorder="1" applyAlignment="1">
      <alignment horizontal="center"/>
    </xf>
    <xf numFmtId="168" fontId="6" fillId="2" borderId="30" xfId="1" applyNumberFormat="1" applyFont="1" applyFill="1" applyBorder="1"/>
    <xf numFmtId="165" fontId="6" fillId="0" borderId="30" xfId="0" applyNumberFormat="1" applyFont="1" applyBorder="1" applyAlignment="1">
      <alignment horizontal="right"/>
    </xf>
    <xf numFmtId="2" fontId="6" fillId="12" borderId="10" xfId="0" applyNumberFormat="1" applyFont="1" applyFill="1" applyBorder="1"/>
    <xf numFmtId="0" fontId="6" fillId="3" borderId="30" xfId="3" applyFont="1" applyFill="1" applyBorder="1" applyAlignment="1">
      <alignment horizontal="center"/>
    </xf>
    <xf numFmtId="0" fontId="6" fillId="3" borderId="30" xfId="0" applyFont="1" applyFill="1" applyBorder="1" applyAlignment="1">
      <alignment horizontal="center"/>
    </xf>
    <xf numFmtId="167" fontId="6" fillId="0" borderId="30" xfId="0" applyNumberFormat="1" applyFont="1" applyBorder="1"/>
    <xf numFmtId="2" fontId="6" fillId="0" borderId="30" xfId="0" applyNumberFormat="1" applyFont="1" applyBorder="1"/>
    <xf numFmtId="168" fontId="6" fillId="2" borderId="30" xfId="1" applyNumberFormat="1" applyFont="1" applyFill="1" applyBorder="1" applyAlignment="1">
      <alignment horizontal="right" vertical="top"/>
    </xf>
    <xf numFmtId="0" fontId="34" fillId="3" borderId="31" xfId="3" applyFont="1" applyFill="1" applyBorder="1" applyAlignment="1">
      <alignment horizontal="right" vertical="center" wrapText="1"/>
    </xf>
    <xf numFmtId="168" fontId="59" fillId="12" borderId="12" xfId="1" applyNumberFormat="1" applyFont="1" applyFill="1" applyBorder="1" applyAlignment="1">
      <alignment horizontal="right" vertical="center" wrapText="1"/>
    </xf>
    <xf numFmtId="168" fontId="59" fillId="12" borderId="9" xfId="1" applyNumberFormat="1" applyFont="1" applyFill="1" applyBorder="1" applyAlignment="1">
      <alignment horizontal="right" vertical="center" wrapText="1"/>
    </xf>
    <xf numFmtId="0" fontId="36" fillId="0" borderId="30" xfId="3" applyFont="1" applyBorder="1" applyAlignment="1">
      <alignment horizontal="left" vertical="center"/>
    </xf>
    <xf numFmtId="167" fontId="6" fillId="0" borderId="30" xfId="0" applyNumberFormat="1" applyFont="1" applyBorder="1" applyAlignment="1">
      <alignment horizontal="right"/>
    </xf>
    <xf numFmtId="0" fontId="6" fillId="0" borderId="30" xfId="0" applyFont="1" applyBorder="1" applyAlignment="1">
      <alignment horizontal="left"/>
    </xf>
    <xf numFmtId="4" fontId="6" fillId="2" borderId="30" xfId="0" applyNumberFormat="1" applyFont="1" applyFill="1" applyBorder="1" applyAlignment="1">
      <alignment horizontal="right" vertical="top"/>
    </xf>
    <xf numFmtId="168" fontId="6" fillId="12" borderId="5" xfId="1" applyNumberFormat="1" applyFont="1" applyFill="1" applyBorder="1" applyAlignment="1">
      <alignment horizontal="right" vertical="top"/>
    </xf>
    <xf numFmtId="168" fontId="48" fillId="20" borderId="30" xfId="1" applyNumberFormat="1" applyFont="1" applyFill="1" applyBorder="1" applyAlignment="1">
      <alignment horizontal="right"/>
    </xf>
    <xf numFmtId="168" fontId="6" fillId="2" borderId="31" xfId="1" applyNumberFormat="1" applyFont="1" applyFill="1" applyBorder="1" applyAlignment="1">
      <alignment horizontal="right" vertical="top"/>
    </xf>
    <xf numFmtId="168" fontId="6" fillId="0" borderId="31" xfId="1" applyNumberFormat="1" applyFont="1" applyBorder="1" applyAlignment="1">
      <alignment horizontal="right"/>
    </xf>
    <xf numFmtId="168" fontId="48" fillId="20" borderId="31" xfId="1" applyNumberFormat="1" applyFont="1" applyFill="1" applyBorder="1" applyAlignment="1">
      <alignment horizontal="right"/>
    </xf>
    <xf numFmtId="0" fontId="36" fillId="2" borderId="30" xfId="3" applyFont="1" applyFill="1" applyBorder="1" applyAlignment="1">
      <alignment horizontal="left" vertical="center"/>
    </xf>
    <xf numFmtId="0" fontId="33" fillId="20" borderId="30" xfId="0" applyFont="1" applyFill="1" applyBorder="1"/>
    <xf numFmtId="168" fontId="33" fillId="20" borderId="30" xfId="1" applyNumberFormat="1" applyFont="1" applyFill="1" applyBorder="1" applyAlignment="1">
      <alignment horizontal="right" vertical="top"/>
    </xf>
    <xf numFmtId="0" fontId="36" fillId="0" borderId="30" xfId="0" applyFont="1" applyBorder="1"/>
    <xf numFmtId="168" fontId="71" fillId="0" borderId="30" xfId="1" applyNumberFormat="1" applyFont="1" applyBorder="1" applyAlignment="1">
      <alignment horizontal="right"/>
    </xf>
    <xf numFmtId="168" fontId="59" fillId="0" borderId="30" xfId="1" applyNumberFormat="1" applyFont="1" applyBorder="1" applyAlignment="1">
      <alignment horizontal="right" vertical="center" wrapText="1"/>
    </xf>
    <xf numFmtId="0" fontId="59" fillId="0" borderId="30" xfId="0" applyFont="1" applyBorder="1"/>
    <xf numFmtId="0" fontId="59" fillId="0" borderId="32" xfId="0" applyFont="1" applyBorder="1"/>
    <xf numFmtId="168" fontId="71" fillId="0" borderId="32" xfId="1" applyNumberFormat="1" applyFont="1" applyBorder="1" applyAlignment="1">
      <alignment horizontal="right"/>
    </xf>
    <xf numFmtId="168" fontId="59" fillId="0" borderId="32" xfId="1" applyNumberFormat="1" applyFont="1" applyBorder="1" applyAlignment="1">
      <alignment horizontal="right" vertical="center" wrapText="1"/>
    </xf>
    <xf numFmtId="168" fontId="59" fillId="12" borderId="27" xfId="1" applyNumberFormat="1" applyFont="1" applyFill="1" applyBorder="1" applyAlignment="1">
      <alignment horizontal="right" vertical="center" wrapText="1"/>
    </xf>
    <xf numFmtId="168" fontId="59" fillId="12" borderId="11" xfId="1" applyNumberFormat="1" applyFont="1" applyFill="1" applyBorder="1" applyAlignment="1">
      <alignment horizontal="right" vertical="center" wrapText="1"/>
    </xf>
    <xf numFmtId="43" fontId="59" fillId="0" borderId="30" xfId="1" applyFont="1" applyBorder="1" applyAlignment="1">
      <alignment horizontal="right" vertical="center" wrapText="1"/>
    </xf>
    <xf numFmtId="168" fontId="59" fillId="12" borderId="5" xfId="1" applyNumberFormat="1" applyFont="1" applyFill="1" applyBorder="1" applyAlignment="1">
      <alignment horizontal="center" vertical="center" wrapText="1"/>
    </xf>
    <xf numFmtId="168" fontId="59" fillId="12" borderId="10" xfId="1" applyNumberFormat="1" applyFont="1" applyFill="1" applyBorder="1" applyAlignment="1">
      <alignment horizontal="center" vertical="center" wrapText="1"/>
    </xf>
    <xf numFmtId="168" fontId="59" fillId="0" borderId="30" xfId="1" applyNumberFormat="1" applyFont="1" applyBorder="1" applyAlignment="1">
      <alignment horizontal="center" vertical="center" wrapText="1"/>
    </xf>
    <xf numFmtId="43" fontId="59" fillId="0" borderId="30" xfId="1" applyFont="1" applyBorder="1" applyAlignment="1">
      <alignment horizontal="center" vertical="center" wrapText="1"/>
    </xf>
    <xf numFmtId="43" fontId="6" fillId="0" borderId="30" xfId="1" applyFont="1" applyBorder="1" applyAlignment="1">
      <alignment horizontal="right"/>
    </xf>
    <xf numFmtId="168" fontId="6" fillId="12" borderId="5" xfId="1" applyNumberFormat="1" applyFont="1" applyFill="1" applyBorder="1" applyAlignment="1">
      <alignment horizontal="center"/>
    </xf>
    <xf numFmtId="3" fontId="41" fillId="2" borderId="0" xfId="0" applyNumberFormat="1" applyFont="1" applyFill="1" applyAlignment="1">
      <alignment horizontal="left" vertical="top"/>
    </xf>
    <xf numFmtId="3" fontId="34" fillId="2" borderId="0" xfId="0" applyNumberFormat="1" applyFont="1" applyFill="1" applyAlignment="1">
      <alignment horizontal="right"/>
    </xf>
    <xf numFmtId="3" fontId="6" fillId="2" borderId="0" xfId="0" applyNumberFormat="1" applyFont="1" applyFill="1" applyAlignment="1">
      <alignment horizontal="right"/>
    </xf>
    <xf numFmtId="0" fontId="72" fillId="2" borderId="0" xfId="0" applyFont="1" applyFill="1" applyAlignment="1">
      <alignment vertical="top"/>
    </xf>
    <xf numFmtId="0" fontId="34" fillId="2" borderId="0" xfId="3" applyFont="1" applyFill="1" applyAlignment="1">
      <alignment horizontal="right"/>
    </xf>
    <xf numFmtId="43" fontId="6" fillId="2" borderId="0" xfId="1" applyFont="1" applyFill="1" applyBorder="1" applyAlignment="1">
      <alignment horizontal="right"/>
    </xf>
    <xf numFmtId="165" fontId="34" fillId="2" borderId="0" xfId="0" applyNumberFormat="1" applyFont="1" applyFill="1" applyAlignment="1">
      <alignment horizontal="right"/>
    </xf>
    <xf numFmtId="168" fontId="6" fillId="0" borderId="30" xfId="1" applyNumberFormat="1" applyFont="1" applyFill="1" applyBorder="1" applyAlignment="1">
      <alignment horizontal="right"/>
    </xf>
    <xf numFmtId="9" fontId="6" fillId="0" borderId="30" xfId="0" applyNumberFormat="1" applyFont="1" applyBorder="1" applyAlignment="1">
      <alignment horizontal="right"/>
    </xf>
    <xf numFmtId="0" fontId="34" fillId="3" borderId="30" xfId="3" applyFont="1" applyFill="1" applyBorder="1" applyAlignment="1">
      <alignment horizontal="right"/>
    </xf>
    <xf numFmtId="0" fontId="6" fillId="12" borderId="5" xfId="0" applyFont="1" applyFill="1" applyBorder="1" applyAlignment="1">
      <alignment horizontal="center"/>
    </xf>
    <xf numFmtId="3" fontId="6" fillId="0" borderId="30" xfId="0" applyNumberFormat="1" applyFont="1" applyBorder="1" applyAlignment="1">
      <alignment horizontal="right"/>
    </xf>
    <xf numFmtId="3" fontId="59" fillId="0" borderId="30" xfId="0" applyNumberFormat="1" applyFont="1" applyBorder="1" applyAlignment="1">
      <alignment horizontal="right"/>
    </xf>
    <xf numFmtId="168" fontId="61" fillId="0" borderId="30" xfId="1" applyNumberFormat="1" applyFont="1" applyFill="1" applyBorder="1" applyAlignment="1">
      <alignment horizontal="right"/>
    </xf>
    <xf numFmtId="3" fontId="6" fillId="0" borderId="30" xfId="0" applyNumberFormat="1" applyFont="1" applyBorder="1" applyAlignment="1">
      <alignment horizontal="left" vertical="top"/>
    </xf>
    <xf numFmtId="3" fontId="34" fillId="0" borderId="30" xfId="0" applyNumberFormat="1" applyFont="1" applyBorder="1" applyAlignment="1">
      <alignment horizontal="right" vertical="top"/>
    </xf>
    <xf numFmtId="3" fontId="6" fillId="0" borderId="30" xfId="0" applyNumberFormat="1" applyFont="1" applyBorder="1" applyAlignment="1">
      <alignment horizontal="right" vertical="top"/>
    </xf>
    <xf numFmtId="0" fontId="6" fillId="3" borderId="36" xfId="3" applyFont="1" applyFill="1" applyBorder="1" applyAlignment="1">
      <alignment horizontal="center"/>
    </xf>
    <xf numFmtId="0" fontId="6" fillId="3" borderId="36" xfId="0" applyFont="1" applyFill="1" applyBorder="1" applyAlignment="1">
      <alignment horizontal="center"/>
    </xf>
    <xf numFmtId="0" fontId="59" fillId="3" borderId="36" xfId="3" applyFont="1" applyFill="1" applyBorder="1" applyAlignment="1">
      <alignment horizontal="center"/>
    </xf>
    <xf numFmtId="3" fontId="6" fillId="0" borderId="32" xfId="0" applyNumberFormat="1" applyFont="1" applyBorder="1" applyAlignment="1">
      <alignment horizontal="left" vertical="top"/>
    </xf>
    <xf numFmtId="165" fontId="6" fillId="0" borderId="32" xfId="0" applyNumberFormat="1" applyFont="1" applyBorder="1" applyAlignment="1">
      <alignment horizontal="right"/>
    </xf>
    <xf numFmtId="165" fontId="33" fillId="20" borderId="23" xfId="0" applyNumberFormat="1" applyFont="1" applyFill="1" applyBorder="1" applyAlignment="1">
      <alignment horizontal="right"/>
    </xf>
    <xf numFmtId="165" fontId="48" fillId="20" borderId="23" xfId="0" applyNumberFormat="1" applyFont="1" applyFill="1" applyBorder="1" applyAlignment="1">
      <alignment horizontal="right"/>
    </xf>
    <xf numFmtId="9" fontId="33" fillId="20" borderId="23" xfId="4" applyFont="1" applyFill="1" applyBorder="1" applyAlignment="1">
      <alignment horizontal="right"/>
    </xf>
    <xf numFmtId="9" fontId="48" fillId="20" borderId="23" xfId="4" applyFont="1" applyFill="1" applyBorder="1" applyAlignment="1">
      <alignment horizontal="right"/>
    </xf>
    <xf numFmtId="0" fontId="6" fillId="0" borderId="32" xfId="0" applyFont="1" applyBorder="1"/>
    <xf numFmtId="0" fontId="6" fillId="12" borderId="13" xfId="0" applyFont="1" applyFill="1" applyBorder="1" applyAlignment="1">
      <alignment horizontal="center"/>
    </xf>
    <xf numFmtId="0" fontId="6" fillId="12" borderId="12" xfId="0" applyFont="1" applyFill="1" applyBorder="1" applyAlignment="1">
      <alignment horizontal="center"/>
    </xf>
    <xf numFmtId="0" fontId="33" fillId="20" borderId="26" xfId="0" applyFont="1" applyFill="1" applyBorder="1"/>
    <xf numFmtId="165" fontId="33" fillId="20" borderId="26" xfId="0" applyNumberFormat="1" applyFont="1" applyFill="1" applyBorder="1" applyAlignment="1">
      <alignment horizontal="right"/>
    </xf>
    <xf numFmtId="0" fontId="6" fillId="12" borderId="10" xfId="0" applyFont="1" applyFill="1" applyBorder="1" applyAlignment="1">
      <alignment horizontal="center"/>
    </xf>
    <xf numFmtId="168" fontId="6" fillId="0" borderId="32" xfId="1" applyNumberFormat="1" applyFont="1" applyFill="1" applyBorder="1" applyAlignment="1">
      <alignment horizontal="right"/>
    </xf>
    <xf numFmtId="3" fontId="6" fillId="0" borderId="32" xfId="0" applyNumberFormat="1" applyFont="1" applyBorder="1" applyAlignment="1">
      <alignment horizontal="right"/>
    </xf>
    <xf numFmtId="165" fontId="48" fillId="20" borderId="23" xfId="0" applyNumberFormat="1" applyFont="1" applyFill="1" applyBorder="1"/>
    <xf numFmtId="0" fontId="24" fillId="20" borderId="4" xfId="0" applyFont="1" applyFill="1" applyBorder="1" applyAlignment="1">
      <alignment horizontal="center" vertical="center"/>
    </xf>
    <xf numFmtId="0" fontId="24" fillId="20" borderId="3" xfId="0" applyFont="1" applyFill="1" applyBorder="1" applyAlignment="1">
      <alignment horizontal="center" vertical="center"/>
    </xf>
    <xf numFmtId="0" fontId="24" fillId="21" borderId="8" xfId="0" applyFont="1" applyFill="1" applyBorder="1" applyAlignment="1">
      <alignment horizontal="center" vertical="center"/>
    </xf>
    <xf numFmtId="0" fontId="41" fillId="0" borderId="0" xfId="0" applyFont="1"/>
    <xf numFmtId="1" fontId="34" fillId="0" borderId="0" xfId="0" applyNumberFormat="1" applyFont="1" applyAlignment="1">
      <alignment horizontal="right"/>
    </xf>
    <xf numFmtId="0" fontId="38" fillId="0" borderId="0" xfId="0" applyFont="1"/>
    <xf numFmtId="0" fontId="36" fillId="2" borderId="0" xfId="0" applyFont="1" applyFill="1" applyAlignment="1">
      <alignment wrapText="1"/>
    </xf>
    <xf numFmtId="0" fontId="39" fillId="3" borderId="37" xfId="3" applyFont="1" applyFill="1" applyBorder="1" applyAlignment="1">
      <alignment horizontal="left" vertical="top"/>
    </xf>
    <xf numFmtId="0" fontId="34" fillId="3" borderId="37" xfId="3" applyFont="1" applyFill="1" applyBorder="1" applyAlignment="1">
      <alignment horizontal="right"/>
    </xf>
    <xf numFmtId="0" fontId="6" fillId="0" borderId="37" xfId="0" applyFont="1" applyBorder="1"/>
    <xf numFmtId="0" fontId="6" fillId="0" borderId="37" xfId="0" applyFont="1" applyBorder="1" applyAlignment="1">
      <alignment horizontal="right"/>
    </xf>
    <xf numFmtId="9" fontId="6" fillId="0" borderId="37" xfId="0" applyNumberFormat="1" applyFont="1" applyBorder="1" applyAlignment="1">
      <alignment horizontal="right"/>
    </xf>
    <xf numFmtId="1" fontId="6" fillId="0" borderId="37" xfId="0" applyNumberFormat="1" applyFont="1" applyBorder="1" applyAlignment="1">
      <alignment horizontal="right"/>
    </xf>
    <xf numFmtId="0" fontId="33" fillId="21" borderId="37" xfId="0" applyFont="1" applyFill="1" applyBorder="1"/>
    <xf numFmtId="37" fontId="33" fillId="21" borderId="37" xfId="0" applyNumberFormat="1" applyFont="1" applyFill="1" applyBorder="1" applyAlignment="1">
      <alignment horizontal="right"/>
    </xf>
    <xf numFmtId="165" fontId="6" fillId="0" borderId="37" xfId="0" applyNumberFormat="1" applyFont="1" applyBorder="1" applyAlignment="1">
      <alignment horizontal="right"/>
    </xf>
    <xf numFmtId="9" fontId="6" fillId="0" borderId="37" xfId="4" applyFont="1" applyBorder="1" applyAlignment="1">
      <alignment horizontal="right"/>
    </xf>
    <xf numFmtId="0" fontId="39" fillId="3" borderId="38" xfId="3" applyFont="1" applyFill="1" applyBorder="1" applyAlignment="1">
      <alignment horizontal="left" vertical="top"/>
    </xf>
    <xf numFmtId="0" fontId="34" fillId="3" borderId="38" xfId="3" applyFont="1" applyFill="1" applyBorder="1" applyAlignment="1">
      <alignment horizontal="center"/>
    </xf>
    <xf numFmtId="0" fontId="74" fillId="13" borderId="37" xfId="0" applyFont="1" applyFill="1" applyBorder="1" applyAlignment="1">
      <alignment wrapText="1"/>
    </xf>
    <xf numFmtId="0" fontId="37" fillId="13" borderId="37" xfId="0" applyFont="1" applyFill="1" applyBorder="1" applyAlignment="1">
      <alignment horizontal="right" wrapText="1"/>
    </xf>
    <xf numFmtId="0" fontId="59" fillId="0" borderId="37" xfId="0" applyFont="1" applyBorder="1" applyAlignment="1">
      <alignment wrapText="1"/>
    </xf>
    <xf numFmtId="9" fontId="36" fillId="0" borderId="37" xfId="0" applyNumberFormat="1" applyFont="1" applyBorder="1" applyAlignment="1">
      <alignment horizontal="right" wrapText="1"/>
    </xf>
    <xf numFmtId="0" fontId="36" fillId="0" borderId="37" xfId="0" applyFont="1" applyBorder="1" applyAlignment="1">
      <alignment wrapText="1"/>
    </xf>
    <xf numFmtId="0" fontId="36" fillId="0" borderId="37" xfId="0" applyFont="1" applyBorder="1" applyAlignment="1">
      <alignment horizontal="right" wrapText="1"/>
    </xf>
    <xf numFmtId="0" fontId="24" fillId="22" borderId="8" xfId="0" applyFont="1" applyFill="1" applyBorder="1" applyAlignment="1">
      <alignment horizontal="center" vertical="center"/>
    </xf>
    <xf numFmtId="0" fontId="6" fillId="0" borderId="0" xfId="0" applyFont="1" applyAlignment="1">
      <alignment horizontal="center" vertical="center"/>
    </xf>
    <xf numFmtId="0" fontId="77" fillId="2" borderId="0" xfId="0" applyFont="1" applyFill="1"/>
    <xf numFmtId="0" fontId="33" fillId="22" borderId="26" xfId="3" applyFont="1" applyFill="1" applyBorder="1" applyAlignment="1">
      <alignment horizontal="center" vertical="center"/>
    </xf>
    <xf numFmtId="0" fontId="6" fillId="0" borderId="39" xfId="0" applyFont="1" applyBorder="1" applyAlignment="1">
      <alignment horizontal="center" vertical="center"/>
    </xf>
    <xf numFmtId="0" fontId="6" fillId="2" borderId="39" xfId="0" applyFont="1" applyFill="1" applyBorder="1" applyAlignment="1">
      <alignment horizontal="center" vertical="center"/>
    </xf>
    <xf numFmtId="0" fontId="24" fillId="14" borderId="3" xfId="0" applyFont="1" applyFill="1" applyBorder="1" applyAlignment="1">
      <alignment horizontal="center" vertical="center"/>
    </xf>
    <xf numFmtId="0" fontId="33" fillId="14" borderId="25" xfId="0" applyFont="1" applyFill="1" applyBorder="1"/>
    <xf numFmtId="44" fontId="33" fillId="14" borderId="25" xfId="52" applyFont="1" applyFill="1" applyBorder="1" applyAlignment="1">
      <alignment horizontal="right"/>
    </xf>
    <xf numFmtId="44" fontId="48" fillId="14" borderId="25" xfId="52" applyFont="1" applyFill="1" applyBorder="1" applyAlignment="1">
      <alignment horizontal="right"/>
    </xf>
    <xf numFmtId="44" fontId="48" fillId="14" borderId="25" xfId="52" applyFont="1" applyFill="1" applyBorder="1" applyAlignment="1"/>
    <xf numFmtId="0" fontId="33" fillId="14" borderId="25" xfId="0" applyFont="1" applyFill="1" applyBorder="1" applyAlignment="1">
      <alignment wrapText="1"/>
    </xf>
    <xf numFmtId="171" fontId="33" fillId="14" borderId="25" xfId="52" applyNumberFormat="1" applyFont="1" applyFill="1" applyBorder="1" applyAlignment="1">
      <alignment horizontal="right"/>
    </xf>
    <xf numFmtId="171" fontId="48" fillId="14" borderId="23" xfId="52" applyNumberFormat="1" applyFont="1" applyFill="1" applyBorder="1" applyAlignment="1">
      <alignment horizontal="right"/>
    </xf>
    <xf numFmtId="0" fontId="39" fillId="3" borderId="28" xfId="3" applyFont="1" applyFill="1" applyBorder="1" applyAlignment="1">
      <alignment horizontal="left" vertical="top"/>
    </xf>
    <xf numFmtId="0" fontId="34" fillId="3" borderId="28" xfId="3" applyFont="1" applyFill="1" applyBorder="1" applyAlignment="1">
      <alignment horizontal="right" vertical="top"/>
    </xf>
    <xf numFmtId="44" fontId="6" fillId="0" borderId="28" xfId="52" applyFont="1" applyFill="1" applyBorder="1" applyAlignment="1">
      <alignment horizontal="right"/>
    </xf>
    <xf numFmtId="44" fontId="6" fillId="0" borderId="28" xfId="52" applyFont="1" applyBorder="1" applyAlignment="1">
      <alignment horizontal="right"/>
    </xf>
    <xf numFmtId="44" fontId="6" fillId="0" borderId="28" xfId="52" applyFont="1" applyBorder="1" applyAlignment="1">
      <alignment horizontal="right" vertical="top"/>
    </xf>
    <xf numFmtId="0" fontId="36" fillId="3" borderId="28" xfId="3" applyFont="1" applyFill="1" applyBorder="1" applyAlignment="1">
      <alignment horizontal="center" vertical="top"/>
    </xf>
    <xf numFmtId="0" fontId="6" fillId="3" borderId="28" xfId="3" applyFont="1" applyFill="1" applyBorder="1" applyAlignment="1">
      <alignment horizontal="center" vertical="top"/>
    </xf>
    <xf numFmtId="44" fontId="6" fillId="0" borderId="28" xfId="52" applyFont="1" applyFill="1" applyBorder="1"/>
    <xf numFmtId="44" fontId="6" fillId="0" borderId="28" xfId="52" applyFont="1" applyBorder="1"/>
    <xf numFmtId="0" fontId="36" fillId="0" borderId="28" xfId="0" applyFont="1" applyBorder="1" applyAlignment="1">
      <alignment wrapText="1"/>
    </xf>
    <xf numFmtId="171" fontId="6" fillId="0" borderId="28" xfId="52" applyNumberFormat="1" applyFont="1" applyBorder="1" applyAlignment="1">
      <alignment horizontal="right"/>
    </xf>
    <xf numFmtId="0" fontId="39" fillId="3" borderId="40" xfId="3" applyFont="1" applyFill="1" applyBorder="1" applyAlignment="1">
      <alignment horizontal="left" vertical="top"/>
    </xf>
    <xf numFmtId="0" fontId="34" fillId="3" borderId="40" xfId="3" applyFont="1" applyFill="1" applyBorder="1" applyAlignment="1">
      <alignment horizontal="right" vertical="top"/>
    </xf>
    <xf numFmtId="10" fontId="36" fillId="0" borderId="28" xfId="0" applyNumberFormat="1" applyFont="1" applyBorder="1" applyAlignment="1">
      <alignment wrapText="1"/>
    </xf>
    <xf numFmtId="0" fontId="39" fillId="3" borderId="28" xfId="3" applyFont="1" applyFill="1" applyBorder="1" applyAlignment="1">
      <alignment horizontal="left" vertical="top" wrapText="1"/>
    </xf>
    <xf numFmtId="9" fontId="6" fillId="0" borderId="28" xfId="0" applyNumberFormat="1" applyFont="1" applyBorder="1" applyAlignment="1">
      <alignment horizontal="right"/>
    </xf>
    <xf numFmtId="0" fontId="34" fillId="3" borderId="41" xfId="3" applyFont="1" applyFill="1" applyBorder="1" applyAlignment="1">
      <alignment horizontal="right" vertical="top"/>
    </xf>
    <xf numFmtId="9" fontId="6" fillId="0" borderId="41" xfId="0" applyNumberFormat="1" applyFont="1" applyBorder="1" applyAlignment="1">
      <alignment horizontal="right"/>
    </xf>
    <xf numFmtId="171" fontId="6" fillId="12" borderId="42" xfId="52" applyNumberFormat="1" applyFont="1" applyFill="1" applyBorder="1" applyAlignment="1">
      <alignment horizontal="right"/>
    </xf>
    <xf numFmtId="171" fontId="6" fillId="0" borderId="41" xfId="52" applyNumberFormat="1" applyFont="1" applyBorder="1" applyAlignment="1">
      <alignment horizontal="right"/>
    </xf>
    <xf numFmtId="0" fontId="63" fillId="2" borderId="0" xfId="0" applyFont="1" applyFill="1" applyAlignment="1">
      <alignment wrapText="1"/>
    </xf>
    <xf numFmtId="0" fontId="63" fillId="12" borderId="22" xfId="0" applyFont="1" applyFill="1" applyBorder="1" applyAlignment="1">
      <alignment horizontal="left" wrapText="1" indent="3"/>
    </xf>
    <xf numFmtId="0" fontId="6" fillId="0" borderId="15" xfId="0" applyFont="1" applyBorder="1" applyAlignment="1">
      <alignment horizontal="right" vertical="center" wrapText="1"/>
    </xf>
    <xf numFmtId="1" fontId="6" fillId="0" borderId="15" xfId="0" applyNumberFormat="1" applyFont="1" applyBorder="1" applyAlignment="1">
      <alignment vertical="center" wrapText="1"/>
    </xf>
    <xf numFmtId="0" fontId="64" fillId="12" borderId="2" xfId="3" applyFont="1" applyFill="1" applyBorder="1" applyAlignment="1">
      <alignment horizontal="center" wrapText="1"/>
    </xf>
    <xf numFmtId="0" fontId="34" fillId="3" borderId="30" xfId="3" applyFont="1" applyFill="1" applyBorder="1" applyAlignment="1">
      <alignment horizontal="center" vertical="center"/>
    </xf>
    <xf numFmtId="0" fontId="33" fillId="20" borderId="33" xfId="3" applyFont="1" applyFill="1" applyBorder="1" applyAlignment="1">
      <alignment vertical="center"/>
    </xf>
    <xf numFmtId="3" fontId="33" fillId="20" borderId="33" xfId="0" applyNumberFormat="1" applyFont="1" applyFill="1" applyBorder="1" applyAlignment="1">
      <alignment horizontal="right" vertical="top"/>
    </xf>
    <xf numFmtId="3" fontId="33" fillId="20" borderId="33" xfId="0" applyNumberFormat="1" applyFont="1" applyFill="1" applyBorder="1" applyAlignment="1">
      <alignment horizontal="right"/>
    </xf>
    <xf numFmtId="3" fontId="34" fillId="12" borderId="5" xfId="0" applyNumberFormat="1" applyFont="1" applyFill="1" applyBorder="1" applyAlignment="1">
      <alignment horizontal="right"/>
    </xf>
    <xf numFmtId="0" fontId="36" fillId="0" borderId="30" xfId="3" applyFont="1" applyBorder="1" applyAlignment="1">
      <alignment horizontal="left" vertical="center" indent="1"/>
    </xf>
    <xf numFmtId="3" fontId="6" fillId="0" borderId="34" xfId="0" applyNumberFormat="1" applyFont="1" applyBorder="1" applyAlignment="1">
      <alignment horizontal="right"/>
    </xf>
    <xf numFmtId="3" fontId="6" fillId="12" borderId="5" xfId="0" applyNumberFormat="1" applyFont="1" applyFill="1" applyBorder="1" applyAlignment="1">
      <alignment horizontal="right"/>
    </xf>
    <xf numFmtId="0" fontId="6" fillId="0" borderId="30" xfId="0" applyFont="1" applyBorder="1" applyAlignment="1">
      <alignment horizontal="left" indent="1"/>
    </xf>
    <xf numFmtId="49" fontId="6" fillId="0" borderId="34" xfId="0" applyNumberFormat="1" applyFont="1" applyBorder="1" applyAlignment="1">
      <alignment horizontal="right"/>
    </xf>
    <xf numFmtId="49" fontId="6" fillId="0" borderId="30" xfId="0" applyNumberFormat="1" applyFont="1" applyBorder="1" applyAlignment="1">
      <alignment horizontal="right"/>
    </xf>
    <xf numFmtId="167" fontId="34" fillId="12" borderId="5" xfId="0" applyNumberFormat="1" applyFont="1" applyFill="1" applyBorder="1"/>
    <xf numFmtId="169" fontId="6" fillId="0" borderId="30" xfId="1" applyNumberFormat="1" applyFont="1" applyFill="1" applyBorder="1" applyAlignment="1"/>
    <xf numFmtId="43" fontId="6" fillId="0" borderId="30" xfId="1" applyFont="1" applyFill="1" applyBorder="1" applyAlignment="1"/>
    <xf numFmtId="43" fontId="6" fillId="0" borderId="34" xfId="1" applyFont="1" applyFill="1" applyBorder="1" applyAlignment="1"/>
    <xf numFmtId="9" fontId="6" fillId="12" borderId="5" xfId="0" applyNumberFormat="1" applyFont="1" applyFill="1" applyBorder="1" applyAlignment="1">
      <alignment horizontal="right"/>
    </xf>
    <xf numFmtId="43" fontId="6" fillId="0" borderId="30" xfId="1" applyFont="1" applyFill="1" applyBorder="1" applyAlignment="1">
      <alignment horizontal="right"/>
    </xf>
    <xf numFmtId="43" fontId="6" fillId="0" borderId="30" xfId="1" applyFont="1" applyBorder="1" applyAlignment="1"/>
    <xf numFmtId="9" fontId="6" fillId="12" borderId="35" xfId="0" applyNumberFormat="1" applyFont="1" applyFill="1" applyBorder="1" applyAlignment="1">
      <alignment horizontal="right"/>
    </xf>
    <xf numFmtId="9" fontId="6" fillId="12" borderId="16" xfId="0" applyNumberFormat="1" applyFont="1" applyFill="1" applyBorder="1" applyAlignment="1">
      <alignment horizontal="right"/>
    </xf>
    <xf numFmtId="9" fontId="6" fillId="12" borderId="10" xfId="0" applyNumberFormat="1" applyFont="1" applyFill="1" applyBorder="1" applyAlignment="1">
      <alignment horizontal="right"/>
    </xf>
    <xf numFmtId="43" fontId="6" fillId="2" borderId="0" xfId="4" applyNumberFormat="1" applyFont="1" applyFill="1"/>
    <xf numFmtId="0" fontId="6" fillId="0" borderId="34" xfId="0" applyFont="1" applyBorder="1"/>
    <xf numFmtId="169" fontId="34" fillId="0" borderId="30" xfId="1" applyNumberFormat="1" applyFont="1" applyFill="1" applyBorder="1" applyAlignment="1">
      <alignment horizontal="right"/>
    </xf>
    <xf numFmtId="169" fontId="34" fillId="2" borderId="0" xfId="1" applyNumberFormat="1" applyFont="1" applyFill="1" applyBorder="1" applyAlignment="1"/>
    <xf numFmtId="0" fontId="69" fillId="3" borderId="30" xfId="3" applyFont="1" applyFill="1" applyBorder="1" applyAlignment="1">
      <alignment horizontal="left" vertical="top" wrapText="1"/>
    </xf>
    <xf numFmtId="0" fontId="34" fillId="3" borderId="30" xfId="3" applyFont="1" applyFill="1" applyBorder="1" applyAlignment="1">
      <alignment horizontal="right" vertical="center"/>
    </xf>
    <xf numFmtId="9" fontId="6" fillId="0" borderId="30" xfId="4" applyFont="1" applyBorder="1" applyAlignment="1">
      <alignment horizontal="right"/>
    </xf>
    <xf numFmtId="0" fontId="69" fillId="3" borderId="16" xfId="3" applyFont="1" applyFill="1" applyBorder="1" applyAlignment="1">
      <alignment horizontal="left" vertical="top" wrapText="1"/>
    </xf>
    <xf numFmtId="0" fontId="34" fillId="3" borderId="16" xfId="3" applyFont="1" applyFill="1" applyBorder="1" applyAlignment="1">
      <alignment horizontal="right" vertical="center"/>
    </xf>
    <xf numFmtId="0" fontId="6" fillId="12" borderId="1" xfId="0" applyFont="1" applyFill="1" applyBorder="1"/>
    <xf numFmtId="0" fontId="6" fillId="3" borderId="16" xfId="3" applyFont="1" applyFill="1" applyBorder="1" applyAlignment="1">
      <alignment horizontal="center"/>
    </xf>
    <xf numFmtId="0" fontId="6" fillId="3" borderId="16" xfId="0" applyFont="1" applyFill="1" applyBorder="1" applyAlignment="1">
      <alignment horizontal="center"/>
    </xf>
    <xf numFmtId="0" fontId="33" fillId="20" borderId="26" xfId="3" applyFont="1" applyFill="1" applyBorder="1" applyAlignment="1">
      <alignment vertical="center"/>
    </xf>
    <xf numFmtId="168" fontId="33" fillId="20" borderId="26" xfId="1" applyNumberFormat="1" applyFont="1" applyFill="1" applyBorder="1" applyAlignment="1">
      <alignment horizontal="right"/>
    </xf>
    <xf numFmtId="168" fontId="48" fillId="20" borderId="26" xfId="1" applyNumberFormat="1" applyFont="1" applyFill="1" applyBorder="1" applyAlignment="1">
      <alignment horizontal="right"/>
    </xf>
    <xf numFmtId="168" fontId="33" fillId="20" borderId="26" xfId="1" applyNumberFormat="1" applyFont="1" applyFill="1" applyBorder="1" applyAlignment="1">
      <alignment horizontal="center"/>
    </xf>
    <xf numFmtId="168" fontId="6" fillId="0" borderId="30" xfId="1" applyNumberFormat="1" applyFont="1" applyFill="1" applyBorder="1" applyAlignment="1">
      <alignment horizontal="center"/>
    </xf>
    <xf numFmtId="0" fontId="6" fillId="0" borderId="30" xfId="0" applyFont="1" applyBorder="1" applyAlignment="1">
      <alignment horizontal="left" wrapText="1" indent="1"/>
    </xf>
    <xf numFmtId="168" fontId="6" fillId="0" borderId="30" xfId="1" applyNumberFormat="1" applyFont="1" applyBorder="1"/>
    <xf numFmtId="43" fontId="6" fillId="2" borderId="0" xfId="0" applyNumberFormat="1" applyFont="1" applyFill="1"/>
    <xf numFmtId="0" fontId="43" fillId="2" borderId="0" xfId="3" applyFont="1" applyFill="1" applyAlignment="1">
      <alignment horizontal="center" vertical="top"/>
    </xf>
    <xf numFmtId="0" fontId="39" fillId="2" borderId="0" xfId="0" applyFont="1" applyFill="1" applyAlignment="1">
      <alignment horizontal="center" vertical="top"/>
    </xf>
    <xf numFmtId="0" fontId="6" fillId="2" borderId="0" xfId="3" applyFont="1" applyFill="1" applyAlignment="1">
      <alignment horizontal="center"/>
    </xf>
    <xf numFmtId="0" fontId="6" fillId="0" borderId="0" xfId="0" applyFont="1" applyAlignment="1">
      <alignment horizontal="center"/>
    </xf>
    <xf numFmtId="0" fontId="36" fillId="0" borderId="30" xfId="3" applyFont="1" applyBorder="1" applyAlignment="1">
      <alignment vertical="top"/>
    </xf>
    <xf numFmtId="0" fontId="6" fillId="2" borderId="0" xfId="0" applyFont="1" applyFill="1" applyAlignment="1">
      <alignment horizontal="right"/>
    </xf>
    <xf numFmtId="0" fontId="6" fillId="0" borderId="0" xfId="0" applyFont="1" applyAlignment="1">
      <alignment horizontal="right"/>
    </xf>
    <xf numFmtId="0" fontId="6" fillId="0" borderId="30" xfId="0" applyFont="1" applyBorder="1" applyAlignment="1">
      <alignment horizontal="right"/>
    </xf>
    <xf numFmtId="0" fontId="45" fillId="2" borderId="0" xfId="3" applyFont="1" applyFill="1" applyAlignment="1">
      <alignment vertical="top"/>
    </xf>
    <xf numFmtId="0" fontId="36" fillId="2" borderId="0" xfId="3" applyFont="1" applyFill="1" applyAlignment="1">
      <alignment vertical="top"/>
    </xf>
    <xf numFmtId="0" fontId="59" fillId="0" borderId="30" xfId="0" applyFont="1" applyBorder="1" applyAlignment="1">
      <alignment vertical="center" wrapText="1"/>
    </xf>
    <xf numFmtId="0" fontId="32" fillId="0" borderId="0" xfId="3" applyFont="1" applyAlignment="1">
      <alignment vertical="top"/>
    </xf>
    <xf numFmtId="0" fontId="34" fillId="3" borderId="30" xfId="3" applyFont="1" applyFill="1" applyBorder="1" applyAlignment="1">
      <alignment horizontal="right" wrapText="1"/>
    </xf>
    <xf numFmtId="0" fontId="33" fillId="20" borderId="33" xfId="0" applyFont="1" applyFill="1" applyBorder="1"/>
    <xf numFmtId="165" fontId="33" fillId="20" borderId="33" xfId="0" applyNumberFormat="1" applyFont="1" applyFill="1" applyBorder="1" applyAlignment="1">
      <alignment horizontal="right"/>
    </xf>
    <xf numFmtId="165" fontId="48" fillId="20" borderId="33" xfId="0" applyNumberFormat="1" applyFont="1" applyFill="1" applyBorder="1" applyAlignment="1">
      <alignment horizontal="right"/>
    </xf>
    <xf numFmtId="3" fontId="6" fillId="0" borderId="30" xfId="0" applyNumberFormat="1" applyFont="1" applyBorder="1" applyAlignment="1">
      <alignment horizontal="right" vertical="center" wrapText="1"/>
    </xf>
    <xf numFmtId="3" fontId="6" fillId="2" borderId="0" xfId="0" applyNumberFormat="1" applyFont="1" applyFill="1" applyAlignment="1">
      <alignment horizontal="right" vertical="center" wrapText="1"/>
    </xf>
    <xf numFmtId="171" fontId="6" fillId="0" borderId="30" xfId="52" applyNumberFormat="1" applyFont="1" applyFill="1" applyBorder="1" applyAlignment="1">
      <alignment horizontal="right"/>
    </xf>
    <xf numFmtId="0" fontId="66" fillId="0" borderId="30" xfId="0" applyFont="1" applyBorder="1" applyAlignment="1">
      <alignment horizontal="right" vertical="center" wrapText="1"/>
    </xf>
    <xf numFmtId="0" fontId="6" fillId="0" borderId="32" xfId="0" applyFont="1" applyBorder="1" applyAlignment="1">
      <alignment horizontal="left" indent="1"/>
    </xf>
    <xf numFmtId="0" fontId="66" fillId="0" borderId="32" xfId="0" applyFont="1" applyBorder="1" applyAlignment="1">
      <alignment horizontal="right" vertical="center" wrapText="1"/>
    </xf>
    <xf numFmtId="3" fontId="6" fillId="12" borderId="12" xfId="0" applyNumberFormat="1" applyFont="1" applyFill="1" applyBorder="1" applyAlignment="1">
      <alignment horizontal="right" vertical="center" wrapText="1"/>
    </xf>
    <xf numFmtId="3" fontId="6" fillId="12" borderId="13" xfId="0" applyNumberFormat="1" applyFont="1" applyFill="1" applyBorder="1" applyAlignment="1">
      <alignment horizontal="right" vertical="center" wrapText="1"/>
    </xf>
    <xf numFmtId="3" fontId="6" fillId="12" borderId="9" xfId="0" applyNumberFormat="1" applyFont="1" applyFill="1" applyBorder="1" applyAlignment="1">
      <alignment horizontal="right" vertical="center" wrapText="1"/>
    </xf>
    <xf numFmtId="3" fontId="6" fillId="12" borderId="1" xfId="0" applyNumberFormat="1" applyFont="1" applyFill="1" applyBorder="1" applyAlignment="1">
      <alignment horizontal="right" vertical="center" wrapText="1"/>
    </xf>
    <xf numFmtId="0" fontId="82" fillId="2" borderId="14" xfId="0" applyFont="1" applyFill="1" applyBorder="1" applyAlignment="1">
      <alignment horizontal="left" vertical="center" wrapText="1"/>
    </xf>
    <xf numFmtId="0" fontId="82" fillId="0" borderId="28" xfId="0" applyFont="1" applyBorder="1" applyAlignment="1">
      <alignment vertical="center" wrapText="1"/>
    </xf>
    <xf numFmtId="0" fontId="82" fillId="0" borderId="28" xfId="0" applyFont="1" applyBorder="1" applyAlignment="1">
      <alignment horizontal="left" vertical="center" wrapText="1"/>
    </xf>
    <xf numFmtId="0" fontId="54" fillId="2" borderId="28" xfId="5" applyFont="1" applyFill="1" applyBorder="1" applyAlignment="1">
      <alignment vertical="center" wrapText="1"/>
    </xf>
    <xf numFmtId="0" fontId="54" fillId="0" borderId="28" xfId="5" applyFont="1" applyFill="1" applyBorder="1" applyAlignment="1">
      <alignment vertical="top" wrapText="1"/>
    </xf>
    <xf numFmtId="0" fontId="57" fillId="2" borderId="0" xfId="0" applyFont="1" applyFill="1" applyAlignment="1">
      <alignment vertical="top"/>
    </xf>
    <xf numFmtId="0" fontId="27" fillId="14" borderId="45" xfId="35" applyFont="1" applyFill="1" applyBorder="1" applyAlignment="1">
      <alignment horizontal="center" vertical="center"/>
    </xf>
    <xf numFmtId="0" fontId="27" fillId="14" borderId="45" xfId="35" applyFont="1" applyFill="1" applyBorder="1" applyAlignment="1">
      <alignment horizontal="left" vertical="center" wrapText="1"/>
    </xf>
    <xf numFmtId="0" fontId="27" fillId="14" borderId="45" xfId="35" applyFont="1" applyFill="1" applyBorder="1" applyAlignment="1">
      <alignment vertical="center"/>
    </xf>
    <xf numFmtId="0" fontId="59" fillId="0" borderId="28" xfId="0" applyFont="1" applyBorder="1"/>
    <xf numFmtId="0" fontId="59" fillId="0" borderId="0" xfId="0" applyFont="1" applyAlignment="1">
      <alignment vertical="center"/>
    </xf>
    <xf numFmtId="0" fontId="83" fillId="0" borderId="28" xfId="2" applyFont="1" applyBorder="1" applyAlignment="1">
      <alignment vertical="center" wrapText="1"/>
    </xf>
    <xf numFmtId="9" fontId="59" fillId="0" borderId="28" xfId="0" applyNumberFormat="1" applyFont="1" applyBorder="1" applyAlignment="1">
      <alignment horizontal="left" vertical="center" wrapText="1"/>
    </xf>
    <xf numFmtId="9" fontId="6" fillId="2" borderId="0" xfId="0" applyNumberFormat="1" applyFont="1" applyFill="1" applyAlignment="1">
      <alignment horizontal="center" vertical="top" wrapText="1"/>
    </xf>
    <xf numFmtId="0" fontId="58" fillId="0" borderId="28" xfId="5" applyFont="1" applyFill="1" applyBorder="1" applyAlignment="1">
      <alignment horizontal="center" vertical="center"/>
    </xf>
    <xf numFmtId="44" fontId="6" fillId="2" borderId="0" xfId="52" applyFont="1" applyFill="1" applyAlignment="1">
      <alignment horizontal="center" vertical="top" wrapText="1"/>
    </xf>
    <xf numFmtId="0" fontId="34" fillId="0" borderId="15" xfId="0" applyFont="1" applyFill="1" applyBorder="1" applyAlignment="1">
      <alignment horizontal="left" wrapText="1" indent="2"/>
    </xf>
    <xf numFmtId="0" fontId="6" fillId="0" borderId="15" xfId="0" applyFont="1" applyFill="1" applyBorder="1" applyAlignment="1">
      <alignment horizontal="left" wrapText="1" indent="3"/>
    </xf>
    <xf numFmtId="3" fontId="34" fillId="2" borderId="0" xfId="0" applyNumberFormat="1" applyFont="1" applyFill="1" applyAlignment="1">
      <alignment horizontal="left" vertical="top" wrapText="1"/>
    </xf>
    <xf numFmtId="0" fontId="41" fillId="0" borderId="0" xfId="0" applyFont="1" applyAlignment="1">
      <alignment horizontal="left" vertical="top"/>
    </xf>
    <xf numFmtId="0" fontId="80" fillId="2" borderId="43" xfId="0" applyFont="1" applyFill="1" applyBorder="1" applyAlignment="1">
      <alignment horizontal="left" vertical="top" wrapText="1"/>
    </xf>
    <xf numFmtId="0" fontId="63" fillId="2" borderId="0" xfId="0" applyFont="1" applyFill="1" applyAlignment="1">
      <alignment horizontal="left" vertical="top" wrapText="1"/>
    </xf>
    <xf numFmtId="170" fontId="34" fillId="12" borderId="10" xfId="0" applyNumberFormat="1" applyFont="1" applyFill="1" applyBorder="1"/>
    <xf numFmtId="170" fontId="6" fillId="12" borderId="10" xfId="0" applyNumberFormat="1" applyFont="1" applyFill="1" applyBorder="1"/>
    <xf numFmtId="168" fontId="6" fillId="0" borderId="32" xfId="1" applyNumberFormat="1" applyFont="1" applyBorder="1" applyAlignment="1">
      <alignment horizontal="right"/>
    </xf>
    <xf numFmtId="168" fontId="6" fillId="2" borderId="32" xfId="1" applyNumberFormat="1" applyFont="1" applyFill="1" applyBorder="1"/>
    <xf numFmtId="43" fontId="48" fillId="20" borderId="23" xfId="1" applyFont="1" applyFill="1" applyBorder="1" applyAlignment="1">
      <alignment horizontal="center"/>
    </xf>
    <xf numFmtId="167" fontId="33" fillId="20" borderId="23" xfId="0" applyNumberFormat="1" applyFont="1" applyFill="1" applyBorder="1" applyAlignment="1">
      <alignment horizontal="right"/>
    </xf>
    <xf numFmtId="167" fontId="70" fillId="2" borderId="0" xfId="0" applyNumberFormat="1" applyFont="1" applyFill="1"/>
    <xf numFmtId="167" fontId="41" fillId="2" borderId="0" xfId="0" applyNumberFormat="1" applyFont="1" applyFill="1"/>
    <xf numFmtId="0" fontId="41" fillId="2" borderId="0" xfId="0" applyFont="1" applyFill="1" applyBorder="1"/>
    <xf numFmtId="0" fontId="48" fillId="16" borderId="23" xfId="0" applyFont="1" applyFill="1" applyBorder="1" applyAlignment="1">
      <alignment horizontal="center" vertical="top" wrapText="1"/>
    </xf>
    <xf numFmtId="0" fontId="33" fillId="16" borderId="23" xfId="3" applyFont="1" applyFill="1" applyBorder="1" applyAlignment="1">
      <alignment horizontal="center" wrapText="1"/>
    </xf>
    <xf numFmtId="0" fontId="87" fillId="2" borderId="0" xfId="0" applyFont="1" applyFill="1" applyAlignment="1">
      <alignment horizontal="left" vertical="center" wrapText="1"/>
    </xf>
    <xf numFmtId="0" fontId="88" fillId="2" borderId="28" xfId="2" applyFont="1" applyFill="1" applyBorder="1" applyAlignment="1">
      <alignment horizontal="left" vertical="center"/>
    </xf>
    <xf numFmtId="0" fontId="48" fillId="2" borderId="0" xfId="0" applyFont="1" applyFill="1" applyAlignment="1">
      <alignment horizontal="left" vertical="center"/>
    </xf>
    <xf numFmtId="0" fontId="48" fillId="14" borderId="0" xfId="0" applyFont="1" applyFill="1"/>
    <xf numFmtId="0" fontId="89" fillId="3" borderId="15" xfId="3" applyFont="1" applyFill="1" applyBorder="1" applyAlignment="1">
      <alignment horizontal="center" vertical="center" wrapText="1"/>
    </xf>
    <xf numFmtId="0" fontId="6" fillId="3" borderId="15" xfId="3" applyFont="1" applyFill="1" applyBorder="1" applyAlignment="1">
      <alignment horizontal="center" vertical="center"/>
    </xf>
    <xf numFmtId="0" fontId="6" fillId="3" borderId="15" xfId="0" applyFont="1" applyFill="1" applyBorder="1" applyAlignment="1">
      <alignment horizontal="center" vertical="center"/>
    </xf>
    <xf numFmtId="0" fontId="90" fillId="2" borderId="0" xfId="0" applyFont="1" applyFill="1" applyAlignment="1">
      <alignment wrapText="1"/>
    </xf>
    <xf numFmtId="0" fontId="91" fillId="2" borderId="0" xfId="0" applyFont="1" applyFill="1"/>
    <xf numFmtId="0" fontId="92" fillId="2" borderId="0" xfId="0" applyFont="1" applyFill="1"/>
    <xf numFmtId="0" fontId="93" fillId="2" borderId="0" xfId="0" applyFont="1" applyFill="1"/>
    <xf numFmtId="0" fontId="94" fillId="2" borderId="0" xfId="0" applyFont="1" applyFill="1"/>
    <xf numFmtId="0" fontId="95" fillId="2" borderId="0" xfId="0" applyFont="1" applyFill="1"/>
    <xf numFmtId="0" fontId="4" fillId="2" borderId="0" xfId="0" applyFont="1" applyFill="1" applyAlignment="1">
      <alignment horizontal="left" wrapText="1"/>
    </xf>
    <xf numFmtId="0" fontId="30" fillId="2" borderId="14" xfId="0" applyFont="1" applyFill="1" applyBorder="1" applyAlignment="1">
      <alignment horizontal="left"/>
    </xf>
    <xf numFmtId="0" fontId="87" fillId="2" borderId="0" xfId="0" applyFont="1" applyFill="1" applyAlignment="1">
      <alignment horizontal="left" vertical="center" wrapText="1"/>
    </xf>
    <xf numFmtId="0" fontId="57" fillId="2" borderId="0" xfId="0" applyFont="1" applyFill="1" applyAlignment="1">
      <alignment horizontal="left" vertical="center"/>
    </xf>
    <xf numFmtId="0" fontId="59" fillId="2" borderId="0" xfId="0" applyFont="1" applyFill="1" applyAlignment="1">
      <alignment horizontal="left" vertical="center" wrapText="1"/>
    </xf>
    <xf numFmtId="0" fontId="53" fillId="0" borderId="28" xfId="5" applyFont="1" applyBorder="1" applyAlignment="1">
      <alignment horizontal="center" vertical="center" wrapText="1"/>
    </xf>
    <xf numFmtId="0" fontId="57" fillId="2" borderId="0" xfId="0" applyFont="1" applyFill="1" applyAlignment="1">
      <alignment horizontal="left" vertical="center" wrapText="1"/>
    </xf>
    <xf numFmtId="0" fontId="48" fillId="2" borderId="14" xfId="0" applyFont="1" applyFill="1" applyBorder="1" applyAlignment="1">
      <alignment horizontal="left" vertical="top" wrapText="1"/>
    </xf>
    <xf numFmtId="0" fontId="82" fillId="2" borderId="14" xfId="0" applyFont="1" applyFill="1" applyBorder="1" applyAlignment="1">
      <alignment horizontal="left" vertical="top" wrapText="1"/>
    </xf>
    <xf numFmtId="0" fontId="59" fillId="2" borderId="14" xfId="0" applyFont="1" applyFill="1" applyBorder="1" applyAlignment="1">
      <alignment horizontal="left" vertical="top" wrapText="1"/>
    </xf>
    <xf numFmtId="0" fontId="58" fillId="0" borderId="28" xfId="5" applyFont="1" applyFill="1" applyBorder="1" applyAlignment="1">
      <alignment horizontal="center" vertical="center" wrapText="1"/>
    </xf>
    <xf numFmtId="0" fontId="58" fillId="0" borderId="28" xfId="5" applyFont="1" applyFill="1" applyBorder="1" applyAlignment="1">
      <alignment horizontal="center" vertical="center"/>
    </xf>
    <xf numFmtId="49" fontId="58" fillId="0" borderId="28" xfId="5" applyNumberFormat="1" applyFont="1" applyFill="1" applyBorder="1" applyAlignment="1">
      <alignment horizontal="center" vertical="center" wrapText="1"/>
    </xf>
    <xf numFmtId="0" fontId="48" fillId="0" borderId="0" xfId="0" applyFont="1"/>
    <xf numFmtId="0" fontId="82" fillId="2" borderId="0" xfId="0" applyFont="1" applyFill="1" applyBorder="1" applyAlignment="1">
      <alignment horizontal="left" vertical="top" wrapText="1"/>
    </xf>
    <xf numFmtId="0" fontId="57" fillId="2" borderId="0" xfId="0" applyFont="1" applyFill="1" applyAlignment="1">
      <alignment horizontal="left" vertical="top"/>
    </xf>
    <xf numFmtId="0" fontId="59" fillId="2" borderId="0" xfId="0" applyFont="1" applyFill="1" applyAlignment="1">
      <alignment horizontal="left" vertical="top" wrapText="1"/>
    </xf>
    <xf numFmtId="0" fontId="33" fillId="16" borderId="26" xfId="0" applyFont="1" applyFill="1" applyBorder="1" applyAlignment="1">
      <alignment horizontal="center" vertical="center"/>
    </xf>
    <xf numFmtId="0" fontId="31" fillId="0" borderId="0" xfId="3" applyFont="1" applyAlignment="1">
      <alignment horizontal="left" vertical="top" wrapText="1"/>
    </xf>
    <xf numFmtId="0" fontId="31" fillId="2" borderId="0" xfId="3" applyFont="1" applyFill="1" applyAlignment="1">
      <alignment horizontal="left" vertical="top" wrapText="1"/>
    </xf>
    <xf numFmtId="0" fontId="41" fillId="0" borderId="44" xfId="0" applyFont="1" applyBorder="1" applyAlignment="1">
      <alignment horizontal="left" vertical="top" wrapText="1"/>
    </xf>
    <xf numFmtId="0" fontId="33" fillId="16" borderId="0" xfId="0" applyFont="1" applyFill="1" applyAlignment="1">
      <alignment horizontal="center" vertical="center"/>
    </xf>
    <xf numFmtId="0" fontId="33" fillId="16" borderId="23" xfId="0" applyFont="1" applyFill="1" applyBorder="1" applyAlignment="1">
      <alignment horizontal="center" vertical="center"/>
    </xf>
    <xf numFmtId="0" fontId="31" fillId="0" borderId="0" xfId="3" applyFont="1" applyAlignment="1">
      <alignment horizontal="left" wrapText="1"/>
    </xf>
    <xf numFmtId="0" fontId="33" fillId="16" borderId="19" xfId="0" applyFont="1" applyFill="1" applyBorder="1" applyAlignment="1">
      <alignment horizontal="center" vertical="center"/>
    </xf>
    <xf numFmtId="0" fontId="33" fillId="16" borderId="17" xfId="0" applyFont="1" applyFill="1" applyBorder="1" applyAlignment="1">
      <alignment horizontal="center" vertical="center"/>
    </xf>
    <xf numFmtId="0" fontId="41" fillId="2" borderId="43" xfId="0" applyFont="1" applyFill="1" applyBorder="1" applyAlignment="1">
      <alignment horizontal="left" vertical="top" wrapText="1"/>
    </xf>
    <xf numFmtId="0" fontId="31" fillId="2" borderId="0" xfId="3" applyFont="1" applyFill="1" applyAlignment="1">
      <alignment horizontal="left" vertical="top"/>
    </xf>
    <xf numFmtId="0" fontId="31" fillId="0" borderId="0" xfId="3" applyFont="1" applyAlignment="1">
      <alignment horizontal="left" vertical="top"/>
    </xf>
    <xf numFmtId="0" fontId="31" fillId="2" borderId="0" xfId="3" applyFont="1" applyFill="1" applyAlignment="1">
      <alignment vertical="top" wrapText="1"/>
    </xf>
    <xf numFmtId="0" fontId="78" fillId="0" borderId="0" xfId="3" applyFont="1" applyAlignment="1">
      <alignment horizontal="left" vertical="top"/>
    </xf>
    <xf numFmtId="0" fontId="33" fillId="14" borderId="26" xfId="0" applyFont="1" applyFill="1" applyBorder="1" applyAlignment="1">
      <alignment horizontal="center" vertical="center"/>
    </xf>
    <xf numFmtId="0" fontId="48" fillId="14" borderId="26" xfId="0" applyFont="1" applyFill="1" applyBorder="1" applyAlignment="1">
      <alignment horizontal="center" vertical="center"/>
    </xf>
    <xf numFmtId="0" fontId="52" fillId="2" borderId="0" xfId="0" applyFont="1" applyFill="1" applyAlignment="1">
      <alignment horizontal="left" vertical="top" wrapText="1"/>
    </xf>
    <xf numFmtId="0" fontId="45" fillId="2" borderId="0" xfId="0" applyFont="1" applyFill="1" applyAlignment="1">
      <alignment horizontal="left" vertical="top" wrapText="1"/>
    </xf>
    <xf numFmtId="0" fontId="33" fillId="19" borderId="26" xfId="0" applyFont="1" applyFill="1" applyBorder="1" applyAlignment="1">
      <alignment horizontal="center" vertical="center"/>
    </xf>
    <xf numFmtId="0" fontId="48" fillId="19" borderId="26" xfId="0" applyFont="1" applyFill="1" applyBorder="1" applyAlignment="1">
      <alignment horizontal="center" vertical="center"/>
    </xf>
    <xf numFmtId="0" fontId="62" fillId="0" borderId="0" xfId="3" applyFont="1" applyAlignment="1">
      <alignment horizontal="left" vertical="top"/>
    </xf>
    <xf numFmtId="0" fontId="33" fillId="20" borderId="0" xfId="0" applyFont="1" applyFill="1" applyBorder="1" applyAlignment="1">
      <alignment horizontal="center" vertical="center"/>
    </xf>
    <xf numFmtId="0" fontId="68" fillId="2" borderId="0" xfId="3" applyFont="1" applyFill="1" applyBorder="1" applyAlignment="1">
      <alignment horizontal="left" vertical="top"/>
    </xf>
    <xf numFmtId="0" fontId="68" fillId="2" borderId="0" xfId="3" applyFont="1" applyFill="1" applyBorder="1" applyAlignment="1">
      <alignment horizontal="left"/>
    </xf>
    <xf numFmtId="0" fontId="33" fillId="20" borderId="26" xfId="0" applyFont="1" applyFill="1" applyBorder="1" applyAlignment="1">
      <alignment horizontal="center" vertical="center"/>
    </xf>
    <xf numFmtId="0" fontId="33" fillId="20" borderId="26" xfId="0" applyFont="1" applyFill="1" applyBorder="1" applyAlignment="1">
      <alignment horizontal="center"/>
    </xf>
    <xf numFmtId="0" fontId="68" fillId="0" borderId="0" xfId="3" applyFont="1" applyBorder="1" applyAlignment="1">
      <alignment horizontal="left" vertical="top"/>
    </xf>
    <xf numFmtId="0" fontId="8" fillId="2" borderId="0" xfId="0" applyFont="1" applyFill="1" applyAlignment="1">
      <alignment horizontal="left" vertical="center" wrapText="1"/>
    </xf>
    <xf numFmtId="0" fontId="41" fillId="0" borderId="0" xfId="0" applyFont="1" applyAlignment="1"/>
    <xf numFmtId="0" fontId="8" fillId="2" borderId="0" xfId="0" applyFont="1" applyFill="1" applyAlignment="1">
      <alignment horizontal="left" vertical="top" wrapText="1"/>
    </xf>
    <xf numFmtId="0" fontId="68" fillId="0" borderId="0" xfId="0" applyFont="1" applyBorder="1" applyAlignment="1">
      <alignment horizontal="left" vertical="top"/>
    </xf>
    <xf numFmtId="0" fontId="33" fillId="20" borderId="23" xfId="0" applyFont="1" applyFill="1" applyBorder="1" applyAlignment="1">
      <alignment horizontal="center"/>
    </xf>
    <xf numFmtId="0" fontId="68" fillId="2" borderId="0" xfId="0" applyFont="1" applyFill="1" applyBorder="1" applyAlignment="1">
      <alignment horizontal="left" vertical="top"/>
    </xf>
    <xf numFmtId="0" fontId="33" fillId="20" borderId="23" xfId="0" applyFont="1" applyFill="1" applyBorder="1" applyAlignment="1">
      <alignment horizontal="center" vertical="center"/>
    </xf>
    <xf numFmtId="0" fontId="76" fillId="0" borderId="0" xfId="0" applyFont="1" applyBorder="1" applyAlignment="1">
      <alignment wrapText="1"/>
    </xf>
    <xf numFmtId="0" fontId="76" fillId="0" borderId="0" xfId="3" applyFont="1" applyBorder="1" applyAlignment="1">
      <alignment horizontal="left" vertical="top"/>
    </xf>
  </cellXfs>
  <cellStyles count="85">
    <cellStyle name="20% - Accent6 2" xfId="22" xr:uid="{0257AF09-1C37-471F-9601-D2BC8805FEAD}"/>
    <cellStyle name="60% - Accent6 2" xfId="24" xr:uid="{F514C031-899A-4CAA-8B11-D0E4C1108FB4}"/>
    <cellStyle name="60% - Accent6 lines" xfId="26" xr:uid="{584C3794-0244-4D46-ABE5-B230A2614C5E}"/>
    <cellStyle name="Accent1 2" xfId="25" xr:uid="{8AC8725F-3D0E-4C92-8EDF-BC62135314C4}"/>
    <cellStyle name="Accent2 2" xfId="42" xr:uid="{D7DFDF5C-A1AD-4759-B058-0079ECCB7923}"/>
    <cellStyle name="Accent6 2" xfId="35" xr:uid="{3F26FDA0-C405-443E-AE26-5A530C427E52}"/>
    <cellStyle name="Accent6 3" xfId="18" xr:uid="{C682DD66-3AA3-485D-A03B-C54557486AD2}"/>
    <cellStyle name="Comma" xfId="1" builtinId="3"/>
    <cellStyle name="Comma 10" xfId="74" xr:uid="{4F9062BB-BB0F-4241-9D04-005ECB3ECCBB}"/>
    <cellStyle name="Comma 14" xfId="11" xr:uid="{EB0822F2-EACD-4601-A240-34563A14E6A3}"/>
    <cellStyle name="Comma 14 2" xfId="40" xr:uid="{48A92325-A0E0-4F8B-B008-F3BC6C8CDFC9}"/>
    <cellStyle name="Comma 14 2 2" xfId="59" xr:uid="{0B219020-6162-48A4-B745-3EC2A80F4AA4}"/>
    <cellStyle name="Comma 14 2 3" xfId="63" xr:uid="{D9765B90-DA05-40B5-A665-7521D713C535}"/>
    <cellStyle name="Comma 14 2 4" xfId="79" xr:uid="{852ACD4C-ED5F-442D-BDAF-3A677AA622BF}"/>
    <cellStyle name="Comma 14 3" xfId="56" xr:uid="{7FB5309E-8691-4EF1-86AB-CB4771A72592}"/>
    <cellStyle name="Comma 14 4" xfId="64" xr:uid="{A3087ADC-25F0-431B-86DB-EEB8EEB12082}"/>
    <cellStyle name="Comma 14 5" xfId="76" xr:uid="{5D36F7F2-53C4-402E-B799-3344BA0F7DCA}"/>
    <cellStyle name="Comma 2" xfId="17" xr:uid="{13D6175A-F3EC-400F-B84B-31E4B535A856}"/>
    <cellStyle name="Comma 2 2" xfId="57" xr:uid="{5FE6974F-C4EF-4EC3-9356-A4658486751F}"/>
    <cellStyle name="Comma 2 3" xfId="65" xr:uid="{987523C1-FC6F-47EE-AB8F-4EA3CC961167}"/>
    <cellStyle name="Comma 2 4" xfId="77" xr:uid="{79E12B44-21B9-4C62-AD7E-24CB0A75FB6F}"/>
    <cellStyle name="Comma 3" xfId="38" xr:uid="{FC763CA3-8232-4F8C-B734-3BFEC7BE14A1}"/>
    <cellStyle name="Comma 3 2" xfId="58" xr:uid="{3EE5391D-47CA-4DA2-A7BB-622ED2058750}"/>
    <cellStyle name="Comma 3 3" xfId="66" xr:uid="{B7D42DC5-AE4A-4B88-A223-30FFD31144C7}"/>
    <cellStyle name="Comma 3 4" xfId="78" xr:uid="{C99C9452-7142-443E-B21C-B34102C97072}"/>
    <cellStyle name="Comma 4" xfId="48" xr:uid="{9CDB6008-E0C6-423C-805A-B7A405734C1C}"/>
    <cellStyle name="Comma 4 2" xfId="60" xr:uid="{5DF33154-71B1-4070-A978-37EEE47EF487}"/>
    <cellStyle name="Comma 4 3" xfId="67" xr:uid="{FB72F2E6-E9DD-4E6F-965A-45FF360CDACC}"/>
    <cellStyle name="Comma 4 4" xfId="80" xr:uid="{9386A598-29E7-4F13-857A-0A1B9D29F8A7}"/>
    <cellStyle name="Comma 5" xfId="49" xr:uid="{D69B46D5-4E71-43BF-A6E0-457018E28B76}"/>
    <cellStyle name="Comma 5 2" xfId="61" xr:uid="{32C2A425-798C-4234-9EB9-5BA977F41201}"/>
    <cellStyle name="Comma 5 3" xfId="68" xr:uid="{BBBED583-061C-4110-940A-28C6F1FAF7AC}"/>
    <cellStyle name="Comma 5 4" xfId="81" xr:uid="{0D7BAB93-5D08-4D5E-966F-FDCB50E624BD}"/>
    <cellStyle name="Comma 6" xfId="7" xr:uid="{76114F26-0A9F-46AC-847C-9033F0A21E6A}"/>
    <cellStyle name="Comma 6 2" xfId="55" xr:uid="{8CDB4092-78D9-47A4-AD9F-48B7F1BD67A6}"/>
    <cellStyle name="Comma 6 3" xfId="69" xr:uid="{2097D74C-0FE9-4893-BE2F-7616770740EE}"/>
    <cellStyle name="Comma 6 4" xfId="75" xr:uid="{2D772CA4-EE5E-4F05-8D81-6C0D4BF0692B}"/>
    <cellStyle name="Comma 7" xfId="53" xr:uid="{C8ECD16E-7BF7-455A-9BCE-B0916AB0611E}"/>
    <cellStyle name="Comma 7 2" xfId="70" xr:uid="{872F6603-A868-4D24-A29B-8EDF6A55F1DF}"/>
    <cellStyle name="Comma 7 3" xfId="82" xr:uid="{8874D849-8C83-482C-9C64-4A7D7C2D54CB}"/>
    <cellStyle name="Comma 8" xfId="62" xr:uid="{A24E32E6-D527-435D-BF19-B05112D1A784}"/>
    <cellStyle name="Comma 9" xfId="71" xr:uid="{FE7A1D4A-0D29-4CB3-B257-B1D9B8353BEC}"/>
    <cellStyle name="Currency" xfId="52" builtinId="4"/>
    <cellStyle name="Currency 2" xfId="54" xr:uid="{E9002A52-2EF1-4FC5-8EFB-64DC0FDE34ED}"/>
    <cellStyle name="Currency 2 2" xfId="72" xr:uid="{D5FB2FF5-1098-4A79-9800-AF7EE69083F7}"/>
    <cellStyle name="Currency 2 3" xfId="83" xr:uid="{F619AC33-0999-416A-AAC0-DB42B9FC3714}"/>
    <cellStyle name="Currency 3" xfId="73" xr:uid="{54C3B7EF-E240-4B74-B334-46F8C21E7C55}"/>
    <cellStyle name="Currency 4" xfId="84" xr:uid="{7718898D-1B0D-44D6-B58C-349220312C8E}"/>
    <cellStyle name="Explanatory Text 2" xfId="34" xr:uid="{C16EB230-19F6-4F58-BAE6-0F543547309E}"/>
    <cellStyle name="Explanatory Text 3" xfId="21" xr:uid="{53EDE09C-BFC0-4DF4-A57C-DB5F6D03737B}"/>
    <cellStyle name="Heading 1 2" xfId="33" xr:uid="{D38AA65B-3EBF-46EB-9ABB-130C8C16EACF}"/>
    <cellStyle name="Heading 1 3" xfId="23" xr:uid="{B1733C5C-9437-4493-8A05-E5D6B1D8DF07}"/>
    <cellStyle name="Heading 2 2" xfId="19" xr:uid="{45219CAF-21EE-4537-9A74-BD2E9287F8B6}"/>
    <cellStyle name="Heading 3 2" xfId="36" xr:uid="{8D3109B8-DD96-4356-8065-4B829985E36D}"/>
    <cellStyle name="Heading 3 3" xfId="20" xr:uid="{33E66E76-4401-4D50-8D53-DEC849B59A2F}"/>
    <cellStyle name="Hyperlink" xfId="2" builtinId="8"/>
    <cellStyle name="Hyperlink 2" xfId="51" xr:uid="{44389640-4C22-4899-B401-6F2B24D9A76B}"/>
    <cellStyle name="Neutral 2" xfId="44" xr:uid="{4AFEFFCB-1E79-4F4F-B7E7-B1A2A91F8D8D}"/>
    <cellStyle name="Normal" xfId="0" builtinId="0"/>
    <cellStyle name="Normal 10" xfId="6" xr:uid="{E7462F61-65FA-4281-81E6-238ADBC09623}"/>
    <cellStyle name="Normal 10 2" xfId="29" xr:uid="{131B07CF-82BF-42B5-A272-B160AD338ACE}"/>
    <cellStyle name="Normal 10 2 2" xfId="9" xr:uid="{5263453B-E27F-4785-B76D-0A7B49FC7386}"/>
    <cellStyle name="Normal 10 2 2 2" xfId="39" xr:uid="{145428FA-3D5C-4E90-8F01-A620D451B89B}"/>
    <cellStyle name="Normal 10 3" xfId="50" xr:uid="{B182BD04-73B4-4A68-991B-ED2EAE53BE30}"/>
    <cellStyle name="Normal 11" xfId="3" xr:uid="{B56FB6C5-8B50-4D79-99B7-F8B011853988}"/>
    <cellStyle name="Normal 118" xfId="12" xr:uid="{62FCFBCE-8D15-4FEF-B404-D7CBB005D77F}"/>
    <cellStyle name="Normal 118 2" xfId="41" xr:uid="{F8FE1126-F455-4E9A-AC88-1F42823ABEC2}"/>
    <cellStyle name="Normal 15" xfId="15" xr:uid="{64E604CF-C973-43C0-B6A9-319DF911739A}"/>
    <cellStyle name="Normal 2" xfId="31" xr:uid="{0A1E13A6-ABC4-408C-B860-6C6FF3D67016}"/>
    <cellStyle name="Normal 2 3" xfId="45" xr:uid="{E0EACB4E-C85F-4AC3-86BF-F5850AF6BAC9}"/>
    <cellStyle name="Normal 3" xfId="32" xr:uid="{C3C8E008-7926-4DEF-843D-D6F26EDA4906}"/>
    <cellStyle name="Normal 4" xfId="43" xr:uid="{BD6C531A-83AC-4737-98BC-7A0B6AC1C890}"/>
    <cellStyle name="Normal 5" xfId="46" xr:uid="{A1CA4E29-CF43-4BA1-B816-0D4BDA7AA1EB}"/>
    <cellStyle name="Normal 6" xfId="5" xr:uid="{9CB5CD00-723E-4E2E-B2B8-B2E9831F3E40}"/>
    <cellStyle name="Percent" xfId="4" builtinId="5"/>
    <cellStyle name="Percent 14" xfId="16" xr:uid="{D3D74496-E427-4EAE-9CA9-D0F500D645D6}"/>
    <cellStyle name="Percent 14 2" xfId="30" xr:uid="{89BC9BF2-5E1F-4AC3-9A58-F3038988AE7D}"/>
    <cellStyle name="Percent 2" xfId="10" xr:uid="{063722E0-1657-407F-9F4C-EB0FFB28A302}"/>
    <cellStyle name="Percent 2 2" xfId="14" xr:uid="{352495B6-F074-45EE-AAD4-FF0374BE2281}"/>
    <cellStyle name="Percent 2 4" xfId="28" xr:uid="{DE088483-54FD-42F4-ADE7-A6C888FA5FC7}"/>
    <cellStyle name="Percent 3" xfId="47" xr:uid="{A6A387A7-623E-4985-9D7D-E9930BF2EF5F}"/>
    <cellStyle name="Percent 4" xfId="8" xr:uid="{0FE2CB09-6DFD-40F1-8234-E00B9C9283F0}"/>
    <cellStyle name="SAPMemberCell" xfId="37" xr:uid="{B82C68EF-6D03-49DC-B928-301D1C165FCB}"/>
    <cellStyle name="Style 1" xfId="13" xr:uid="{5908B9C6-FA8C-45D5-8130-3DB6B8819235}"/>
    <cellStyle name="Title 2" xfId="27" xr:uid="{2CF295D6-422F-4D59-836B-779CA43CFC50}"/>
  </cellStyles>
  <dxfs count="3">
    <dxf>
      <fill>
        <patternFill patternType="solid">
          <bgColor theme="9" tint="0.79998168889431442"/>
        </patternFill>
      </fill>
    </dxf>
    <dxf>
      <font>
        <b val="0"/>
        <i val="0"/>
        <strike val="0"/>
        <color theme="0"/>
      </font>
      <fill>
        <patternFill>
          <fgColor theme="9"/>
          <bgColor theme="9"/>
        </patternFill>
      </fill>
    </dxf>
    <dxf>
      <font>
        <strike val="0"/>
      </font>
      <border diagonalUp="0" diagonalDown="0">
        <left/>
        <right/>
        <top style="thin">
          <color theme="9" tint="0.59996337778862885"/>
        </top>
        <bottom style="thin">
          <color theme="9" tint="0.59996337778862885"/>
        </bottom>
        <vertical/>
        <horizontal style="thin">
          <color theme="9" tint="0.59996337778862885"/>
        </horizontal>
      </border>
    </dxf>
  </dxfs>
  <tableStyles count="1" defaultTableStyle="TableStyleMedium2" defaultPivotStyle="PivotStyleLight16">
    <tableStyle name="Table Style 1" pivot="0" count="3" xr9:uid="{81C4AB9B-3D20-45FB-B9AB-1660C961659D}">
      <tableStyleElement type="wholeTable" dxfId="2"/>
      <tableStyleElement type="headerRow" dxfId="1"/>
      <tableStyleElement type="secondRowStripe" dxfId="0"/>
    </tableStyle>
  </tableStyles>
  <colors>
    <mruColors>
      <color rgb="FF9BAFB5"/>
      <color rgb="FF00E1B1"/>
      <color rgb="FF069194"/>
      <color rgb="FFB04224"/>
      <color rgb="FFF6A21D"/>
      <color rgb="FF5EB0AC"/>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2</xdr:row>
      <xdr:rowOff>9525</xdr:rowOff>
    </xdr:from>
    <xdr:to>
      <xdr:col>2</xdr:col>
      <xdr:colOff>292100</xdr:colOff>
      <xdr:row>7</xdr:row>
      <xdr:rowOff>25400</xdr:rowOff>
    </xdr:to>
    <xdr:pic>
      <xdr:nvPicPr>
        <xdr:cNvPr id="2" name="Picture 1" descr="ILoad1704___Thumb">
          <a:extLst>
            <a:ext uri="{FF2B5EF4-FFF2-40B4-BE49-F238E27FC236}">
              <a16:creationId xmlns:a16="http://schemas.microsoft.com/office/drawing/2014/main" id="{96520E55-5304-43E7-94CC-FAFBF9BBBDE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90525"/>
          <a:ext cx="1276350" cy="9715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s://evolutionmining.com.au/cont-disclosure-policy/" TargetMode="External"/><Relationship Id="rId13" Type="http://schemas.openxmlformats.org/officeDocument/2006/relationships/hyperlink" Target="https://evolutionmining.com.au/sholder-comm-policy/" TargetMode="External"/><Relationship Id="rId18" Type="http://schemas.openxmlformats.org/officeDocument/2006/relationships/hyperlink" Target="https://evolutionmining.com.au/whistleblower-policy/" TargetMode="External"/><Relationship Id="rId26" Type="http://schemas.openxmlformats.org/officeDocument/2006/relationships/hyperlink" Target="https://evolutionmining.com.au/wp-content/uploads/2020/04/EVN-PRO-PC-011-Whistleblower-Standard.pdf" TargetMode="External"/><Relationship Id="rId3" Type="http://schemas.openxmlformats.org/officeDocument/2006/relationships/hyperlink" Target="https://evolutionmining.com.au/nom-rem-charter/" TargetMode="External"/><Relationship Id="rId21" Type="http://schemas.openxmlformats.org/officeDocument/2006/relationships/hyperlink" Target="https://evolutionmining.com.au/corporate-governance/" TargetMode="External"/><Relationship Id="rId34" Type="http://schemas.openxmlformats.org/officeDocument/2006/relationships/hyperlink" Target="https://evolutionmining.com.au/our-leadership/" TargetMode="External"/><Relationship Id="rId7" Type="http://schemas.openxmlformats.org/officeDocument/2006/relationships/hyperlink" Target="https://evolutionmining.com.au/comm-relations-policy/" TargetMode="External"/><Relationship Id="rId12" Type="http://schemas.openxmlformats.org/officeDocument/2006/relationships/hyperlink" Target="https://evolutionmining.com.au/securities-trading-policy-2/" TargetMode="External"/><Relationship Id="rId17" Type="http://schemas.openxmlformats.org/officeDocument/2006/relationships/hyperlink" Target="https://evolutionmining.com.au/env-sustain-policy/" TargetMode="External"/><Relationship Id="rId25" Type="http://schemas.openxmlformats.org/officeDocument/2006/relationships/hyperlink" Target="https://evolutionmining.com.au/wp-content/uploads/2020/09/EVN_COR_STD_001-Sustainability-Performance-Standards.pdf" TargetMode="External"/><Relationship Id="rId33" Type="http://schemas.openxmlformats.org/officeDocument/2006/relationships/hyperlink" Target="https://evolutionmining.com.au/corporate-governance/" TargetMode="External"/><Relationship Id="rId38" Type="http://schemas.openxmlformats.org/officeDocument/2006/relationships/hyperlink" Target="https://evolutionmining.com.au/wp-content/uploads/2021/08/2250567_Appendix-4E-and-FY21-Financial-Report.pdf" TargetMode="External"/><Relationship Id="rId2" Type="http://schemas.openxmlformats.org/officeDocument/2006/relationships/hyperlink" Target="https://evolutionmining.com.au/audit-charter/" TargetMode="External"/><Relationship Id="rId16" Type="http://schemas.openxmlformats.org/officeDocument/2006/relationships/hyperlink" Target="https://evolutionmining.com.au/strat-plan-policy/" TargetMode="External"/><Relationship Id="rId20" Type="http://schemas.openxmlformats.org/officeDocument/2006/relationships/hyperlink" Target="https://evolutionmining.com.au/climate-risk-statement/" TargetMode="External"/><Relationship Id="rId29" Type="http://schemas.openxmlformats.org/officeDocument/2006/relationships/hyperlink" Target="https://evolutionmining.com.au/contacts/" TargetMode="External"/><Relationship Id="rId1" Type="http://schemas.openxmlformats.org/officeDocument/2006/relationships/hyperlink" Target="https://evolutionmining.com.au/board-charter/" TargetMode="External"/><Relationship Id="rId6" Type="http://schemas.openxmlformats.org/officeDocument/2006/relationships/hyperlink" Target="https://evolutionmining.com.au/board-of-conduct/" TargetMode="External"/><Relationship Id="rId11" Type="http://schemas.openxmlformats.org/officeDocument/2006/relationships/hyperlink" Target="https://evolutionmining.com.au/ext-comms-policy/" TargetMode="External"/><Relationship Id="rId24" Type="http://schemas.openxmlformats.org/officeDocument/2006/relationships/hyperlink" Target="https://evolutionmining.com.au/wp-content/uploads/2020/11/4.2.2-EVN-Tax-Governance-statement-2020.pdf" TargetMode="External"/><Relationship Id="rId32" Type="http://schemas.openxmlformats.org/officeDocument/2006/relationships/hyperlink" Target="https://evolutionmining.com.au/sustainability/" TargetMode="External"/><Relationship Id="rId37" Type="http://schemas.openxmlformats.org/officeDocument/2006/relationships/hyperlink" Target="https://evolutionmining.com.au/wp-content/uploads/2021/08/2250567_Appendix-4E-and-FY21-Financial-Report.pdf" TargetMode="External"/><Relationship Id="rId5" Type="http://schemas.openxmlformats.org/officeDocument/2006/relationships/hyperlink" Target="https://evolutionmining.com.au/tsf-gov-comm-board-charter/" TargetMode="External"/><Relationship Id="rId15" Type="http://schemas.openxmlformats.org/officeDocument/2006/relationships/hyperlink" Target="https://evolutionmining.com.au/wp-content/uploads/2020/12/Supplier-Code-of-Conduct-Final-1.pdf" TargetMode="External"/><Relationship Id="rId23" Type="http://schemas.openxmlformats.org/officeDocument/2006/relationships/hyperlink" Target="https://evolutionmining.com.au/wp-content/uploads/2020/12/Procurement-Statement-Final-1.pdf" TargetMode="External"/><Relationship Id="rId28" Type="http://schemas.openxmlformats.org/officeDocument/2006/relationships/hyperlink" Target="https://evolutionmining.com.au/our-assets/" TargetMode="External"/><Relationship Id="rId36" Type="http://schemas.openxmlformats.org/officeDocument/2006/relationships/hyperlink" Target="https://evolutionmining.com.au/compliance/" TargetMode="External"/><Relationship Id="rId10" Type="http://schemas.openxmlformats.org/officeDocument/2006/relationships/hyperlink" Target="https://evolutionmining.com.au/empl-code-conduct/" TargetMode="External"/><Relationship Id="rId19" Type="http://schemas.openxmlformats.org/officeDocument/2006/relationships/hyperlink" Target="https://evolutionmining.com.au/wp-content/uploads/2015/04/amended_constitution_final_12_oct_2010_evn.pdf" TargetMode="External"/><Relationship Id="rId31" Type="http://schemas.openxmlformats.org/officeDocument/2006/relationships/hyperlink" Target="https://evolutionmining.com.au/our-people-and-culture/" TargetMode="External"/><Relationship Id="rId4" Type="http://schemas.openxmlformats.org/officeDocument/2006/relationships/hyperlink" Target="https://evolutionmining.com.au/risk-sustain-charter/" TargetMode="External"/><Relationship Id="rId9" Type="http://schemas.openxmlformats.org/officeDocument/2006/relationships/hyperlink" Target="https://evolutionmining.com.au/diversity-inc-policy/" TargetMode="External"/><Relationship Id="rId14" Type="http://schemas.openxmlformats.org/officeDocument/2006/relationships/hyperlink" Target="https://evolutionmining.com.au/social-media-policy/" TargetMode="External"/><Relationship Id="rId22" Type="http://schemas.openxmlformats.org/officeDocument/2006/relationships/hyperlink" Target="https://evolutionmining.com.au/wp-content/uploads/2020/12/Modern-Slavery-Statement-Final-1.pdf" TargetMode="External"/><Relationship Id="rId27" Type="http://schemas.openxmlformats.org/officeDocument/2006/relationships/hyperlink" Target="https://evolutionmining.com.au/contacts/" TargetMode="External"/><Relationship Id="rId30" Type="http://schemas.openxmlformats.org/officeDocument/2006/relationships/hyperlink" Target="https://evolutionmining.com.au/our-story/" TargetMode="External"/><Relationship Id="rId35" Type="http://schemas.openxmlformats.org/officeDocument/2006/relationships/hyperlink" Target="https://evolutionmining.com.au/corruption-policy/"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evolutionmining.com.au/wp-content/uploads/2020/10/2020-Annual-and-Sustainability-Report.pdf" TargetMode="External"/><Relationship Id="rId1" Type="http://schemas.openxmlformats.org/officeDocument/2006/relationships/hyperlink" Target="mailto:esgreporting@evolutionmining.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7FB77-A51A-45FB-A719-15A6ECBEB541}">
  <sheetPr codeName="Sheet1"/>
  <dimension ref="A1:V32"/>
  <sheetViews>
    <sheetView showGridLines="0" tabSelected="1" zoomScaleNormal="100" workbookViewId="0">
      <selection activeCell="J8" sqref="J8"/>
    </sheetView>
  </sheetViews>
  <sheetFormatPr defaultColWidth="0" defaultRowHeight="15" zeroHeight="1" x14ac:dyDescent="0.25"/>
  <cols>
    <col min="1" max="1" width="6.140625" style="1" customWidth="1"/>
    <col min="2" max="2" width="8.7109375" style="1" customWidth="1"/>
    <col min="3" max="3" width="10.7109375" style="1" customWidth="1"/>
    <col min="4" max="8" width="8.7109375" style="1" customWidth="1"/>
    <col min="9" max="9" width="24.28515625" style="1" customWidth="1"/>
    <col min="10" max="20" width="8.7109375" style="1" customWidth="1"/>
    <col min="21" max="22" width="8.7109375" style="1" hidden="1" customWidth="1"/>
    <col min="23" max="16384" width="8.7109375" style="1" hidden="1"/>
  </cols>
  <sheetData>
    <row r="1" spans="1:22" s="6" customFormat="1" x14ac:dyDescent="0.25"/>
    <row r="2" spans="1:22" s="6" customFormat="1" x14ac:dyDescent="0.25">
      <c r="A2" s="566"/>
    </row>
    <row r="3" spans="1:22" x14ac:dyDescent="0.25">
      <c r="A3" s="2"/>
      <c r="B3" s="2"/>
      <c r="C3" s="2"/>
      <c r="D3" s="2"/>
      <c r="E3" s="2"/>
      <c r="F3" s="2"/>
      <c r="G3" s="2"/>
      <c r="H3" s="2"/>
      <c r="I3" s="2"/>
      <c r="J3" s="2"/>
      <c r="K3" s="2"/>
      <c r="L3" s="2"/>
      <c r="M3" s="2"/>
      <c r="N3" s="2"/>
      <c r="O3" s="2"/>
      <c r="P3" s="2"/>
      <c r="Q3" s="2"/>
      <c r="R3" s="2"/>
      <c r="S3" s="2"/>
      <c r="T3" s="2"/>
      <c r="U3" s="2"/>
      <c r="V3" s="2"/>
    </row>
    <row r="4" spans="1:22" x14ac:dyDescent="0.25">
      <c r="A4" s="2"/>
      <c r="B4" s="2"/>
      <c r="C4" s="2"/>
      <c r="D4" s="2"/>
      <c r="E4" s="2"/>
      <c r="F4" s="2"/>
      <c r="G4" s="2"/>
      <c r="H4" s="2"/>
      <c r="I4" s="2"/>
      <c r="J4" s="2"/>
      <c r="K4" s="2"/>
      <c r="L4" s="2"/>
      <c r="M4" s="2"/>
      <c r="N4" s="2"/>
      <c r="O4" s="2"/>
      <c r="P4" s="2"/>
      <c r="Q4" s="2"/>
      <c r="R4" s="2"/>
      <c r="S4" s="2"/>
      <c r="T4" s="2"/>
      <c r="U4" s="2"/>
      <c r="V4" s="2"/>
    </row>
    <row r="5" spans="1:22" x14ac:dyDescent="0.25">
      <c r="A5" s="2"/>
      <c r="B5" s="2"/>
      <c r="C5" s="2"/>
      <c r="D5" s="2"/>
      <c r="E5" s="2"/>
      <c r="F5" s="2"/>
      <c r="G5" s="2"/>
      <c r="H5" s="2"/>
      <c r="I5" s="2"/>
      <c r="J5" s="2"/>
      <c r="K5" s="2"/>
      <c r="L5" s="2"/>
      <c r="M5" s="2"/>
      <c r="N5" s="2"/>
      <c r="O5" s="2"/>
      <c r="P5" s="2"/>
      <c r="Q5" s="2"/>
      <c r="R5" s="2"/>
      <c r="S5" s="2"/>
      <c r="T5" s="2"/>
      <c r="U5" s="2"/>
      <c r="V5" s="2"/>
    </row>
    <row r="6" spans="1:22" x14ac:dyDescent="0.25">
      <c r="A6" s="2"/>
      <c r="B6" s="2"/>
      <c r="C6" s="2"/>
      <c r="D6" s="2"/>
      <c r="E6" s="2"/>
      <c r="F6" s="2"/>
      <c r="G6" s="2"/>
      <c r="H6" s="2"/>
      <c r="I6" s="2"/>
      <c r="J6" s="2"/>
      <c r="K6" s="2"/>
      <c r="L6" s="2"/>
      <c r="M6" s="2"/>
      <c r="N6" s="2"/>
      <c r="O6" s="2"/>
      <c r="P6" s="2"/>
      <c r="Q6" s="2"/>
      <c r="R6" s="2"/>
      <c r="S6" s="2"/>
      <c r="T6" s="2"/>
      <c r="U6" s="2"/>
      <c r="V6" s="2"/>
    </row>
    <row r="7" spans="1:22" x14ac:dyDescent="0.25">
      <c r="A7" s="2"/>
      <c r="B7" s="2"/>
      <c r="C7" s="2"/>
      <c r="D7" s="2"/>
      <c r="E7" s="2"/>
      <c r="F7" s="2"/>
      <c r="G7" s="2"/>
      <c r="H7" s="2"/>
      <c r="I7" s="2"/>
      <c r="J7" s="2"/>
      <c r="K7" s="2"/>
      <c r="L7" s="2"/>
      <c r="M7" s="2"/>
      <c r="N7" s="2"/>
      <c r="O7" s="2"/>
      <c r="P7" s="2"/>
      <c r="Q7" s="2"/>
      <c r="R7" s="2"/>
      <c r="S7" s="2"/>
      <c r="T7" s="2"/>
      <c r="U7" s="2"/>
      <c r="V7" s="2"/>
    </row>
    <row r="8" spans="1:22" s="9" customFormat="1" ht="20.25" x14ac:dyDescent="0.3">
      <c r="A8" s="7" t="s">
        <v>0</v>
      </c>
      <c r="B8" s="8"/>
      <c r="C8" s="8"/>
      <c r="D8" s="8"/>
      <c r="E8" s="8"/>
      <c r="F8" s="8"/>
      <c r="G8" s="8"/>
      <c r="H8" s="8"/>
      <c r="I8" s="8"/>
      <c r="J8" s="8"/>
      <c r="K8" s="8"/>
      <c r="L8" s="8"/>
      <c r="M8" s="8"/>
      <c r="N8" s="8"/>
      <c r="O8" s="8"/>
      <c r="P8" s="8"/>
      <c r="Q8" s="8"/>
      <c r="R8" s="8"/>
      <c r="S8" s="8"/>
      <c r="T8" s="8"/>
      <c r="U8" s="8"/>
      <c r="V8" s="8"/>
    </row>
    <row r="9" spans="1:22" s="9" customFormat="1" ht="20.25" x14ac:dyDescent="0.3">
      <c r="A9" s="10" t="s">
        <v>1</v>
      </c>
      <c r="B9" s="8"/>
      <c r="C9" s="8"/>
      <c r="D9" s="8"/>
      <c r="E9" s="8"/>
      <c r="F9" s="8"/>
      <c r="G9" s="8"/>
      <c r="H9" s="8"/>
      <c r="I9" s="8"/>
      <c r="J9" s="8"/>
      <c r="K9" s="8"/>
      <c r="L9" s="8"/>
      <c r="M9" s="8"/>
      <c r="N9" s="8"/>
      <c r="O9" s="8"/>
      <c r="P9" s="8"/>
      <c r="Q9" s="8"/>
      <c r="R9" s="8"/>
      <c r="S9" s="8"/>
      <c r="T9" s="8"/>
      <c r="U9" s="8"/>
      <c r="V9" s="8"/>
    </row>
    <row r="10" spans="1:22" s="9" customFormat="1" ht="14.25" x14ac:dyDescent="0.2">
      <c r="A10" s="8"/>
      <c r="B10" s="8"/>
      <c r="C10" s="8"/>
      <c r="D10" s="8"/>
      <c r="E10" s="8"/>
      <c r="F10" s="8"/>
      <c r="G10" s="8"/>
      <c r="H10" s="8"/>
      <c r="I10" s="8"/>
      <c r="J10" s="8"/>
      <c r="K10" s="8"/>
      <c r="L10" s="8"/>
      <c r="M10" s="8"/>
      <c r="N10" s="8"/>
      <c r="O10" s="8"/>
      <c r="P10" s="8"/>
      <c r="Q10" s="8"/>
      <c r="R10" s="8"/>
      <c r="S10" s="8"/>
      <c r="T10" s="8"/>
      <c r="U10" s="8"/>
      <c r="V10" s="8"/>
    </row>
    <row r="11" spans="1:22" s="9" customFormat="1" ht="62.25" customHeight="1" x14ac:dyDescent="0.2">
      <c r="A11" s="576" t="s">
        <v>2</v>
      </c>
      <c r="B11" s="576"/>
      <c r="C11" s="576"/>
      <c r="D11" s="576"/>
      <c r="E11" s="576"/>
      <c r="F11" s="576"/>
      <c r="G11" s="576"/>
      <c r="H11" s="576"/>
      <c r="I11" s="576"/>
      <c r="J11" s="576"/>
      <c r="K11" s="576"/>
      <c r="L11" s="576"/>
      <c r="M11" s="576"/>
      <c r="N11" s="8"/>
      <c r="O11" s="8"/>
      <c r="P11" s="8"/>
      <c r="Q11" s="8"/>
      <c r="R11" s="8"/>
      <c r="S11" s="8"/>
      <c r="T11" s="8"/>
      <c r="U11" s="8"/>
      <c r="V11" s="8"/>
    </row>
    <row r="12" spans="1:22" s="9" customFormat="1" ht="14.25" x14ac:dyDescent="0.2">
      <c r="A12" s="8"/>
      <c r="B12" s="8"/>
      <c r="C12" s="8"/>
      <c r="D12" s="8"/>
      <c r="E12" s="8"/>
      <c r="F12" s="8"/>
      <c r="G12" s="8"/>
      <c r="H12" s="8"/>
      <c r="I12" s="8"/>
      <c r="J12" s="8"/>
      <c r="K12" s="8"/>
      <c r="L12" s="8"/>
      <c r="M12" s="8"/>
      <c r="N12" s="8"/>
      <c r="O12" s="8"/>
      <c r="P12" s="8"/>
      <c r="Q12" s="8"/>
      <c r="R12" s="8"/>
      <c r="S12" s="8"/>
      <c r="T12" s="8"/>
      <c r="U12" s="8"/>
      <c r="V12" s="8"/>
    </row>
    <row r="13" spans="1:22" s="9" customFormat="1" ht="14.25" x14ac:dyDescent="0.2">
      <c r="A13" s="11" t="s">
        <v>3</v>
      </c>
      <c r="B13" s="8"/>
      <c r="C13" s="8"/>
      <c r="D13" s="8"/>
      <c r="E13" s="8"/>
      <c r="F13" s="8"/>
      <c r="G13" s="8"/>
      <c r="H13" s="8"/>
      <c r="I13" s="8"/>
      <c r="J13" s="8"/>
      <c r="K13" s="8"/>
      <c r="L13" s="8"/>
      <c r="M13" s="8"/>
      <c r="N13" s="8"/>
      <c r="O13" s="8"/>
      <c r="P13" s="8"/>
      <c r="Q13" s="8"/>
      <c r="R13" s="8"/>
      <c r="S13" s="8"/>
      <c r="T13" s="8"/>
      <c r="U13" s="8"/>
      <c r="V13" s="8"/>
    </row>
    <row r="14" spans="1:22" s="9" customFormat="1" ht="14.25" x14ac:dyDescent="0.2">
      <c r="A14" s="11" t="s">
        <v>4</v>
      </c>
      <c r="B14" s="8"/>
      <c r="C14" s="8"/>
      <c r="D14" s="8"/>
      <c r="E14" s="8"/>
      <c r="F14" s="8"/>
      <c r="G14" s="8"/>
      <c r="H14" s="8"/>
      <c r="I14" s="8"/>
      <c r="J14" s="8"/>
      <c r="K14" s="8"/>
      <c r="L14" s="8"/>
      <c r="M14" s="8"/>
      <c r="N14" s="8"/>
      <c r="O14" s="8"/>
      <c r="P14" s="8"/>
      <c r="Q14" s="8"/>
      <c r="R14" s="8"/>
      <c r="S14" s="8"/>
      <c r="T14" s="8"/>
      <c r="U14" s="8"/>
      <c r="V14" s="8"/>
    </row>
    <row r="15" spans="1:22" x14ac:dyDescent="0.25">
      <c r="A15" s="2"/>
      <c r="B15" s="2"/>
      <c r="C15" s="2"/>
      <c r="D15" s="2"/>
      <c r="E15" s="2"/>
      <c r="F15" s="2"/>
      <c r="G15" s="2"/>
      <c r="H15" s="2"/>
      <c r="I15" s="2"/>
      <c r="J15" s="2"/>
      <c r="K15" s="2"/>
      <c r="L15" s="2"/>
      <c r="M15" s="2"/>
      <c r="N15" s="2"/>
      <c r="O15" s="2"/>
      <c r="P15" s="2"/>
      <c r="Q15" s="2"/>
      <c r="R15" s="2"/>
      <c r="S15" s="2"/>
      <c r="T15" s="2"/>
      <c r="U15" s="2"/>
      <c r="V15" s="2"/>
    </row>
    <row r="16" spans="1:22" ht="27" x14ac:dyDescent="0.35">
      <c r="A16" s="577" t="s">
        <v>5</v>
      </c>
      <c r="B16" s="577"/>
      <c r="C16" s="577"/>
      <c r="D16" s="16"/>
      <c r="E16" s="16"/>
      <c r="F16" s="16"/>
      <c r="G16" s="16"/>
      <c r="H16" s="16"/>
      <c r="I16" s="2"/>
      <c r="J16" s="2"/>
      <c r="K16" s="2"/>
      <c r="L16" s="2"/>
      <c r="M16" s="2"/>
      <c r="N16" s="2"/>
      <c r="O16" s="2"/>
      <c r="P16" s="2"/>
      <c r="Q16" s="2"/>
      <c r="R16" s="2"/>
      <c r="S16" s="2"/>
      <c r="T16" s="2"/>
      <c r="U16" s="2"/>
      <c r="V16" s="2"/>
    </row>
    <row r="17" spans="1:22" ht="15.75" thickBot="1" x14ac:dyDescent="0.3">
      <c r="A17" s="2"/>
      <c r="B17" s="2"/>
      <c r="C17" s="2"/>
      <c r="D17" s="2"/>
      <c r="E17" s="2"/>
      <c r="F17" s="2"/>
      <c r="G17" s="2"/>
      <c r="H17" s="2"/>
      <c r="I17" s="2"/>
      <c r="J17" s="2"/>
      <c r="K17" s="2"/>
      <c r="L17" s="2"/>
      <c r="M17" s="2"/>
      <c r="N17" s="2"/>
      <c r="O17" s="2"/>
      <c r="P17" s="2"/>
      <c r="Q17" s="2"/>
      <c r="R17" s="2"/>
      <c r="S17" s="2"/>
      <c r="T17" s="2"/>
      <c r="U17" s="2"/>
      <c r="V17" s="2"/>
    </row>
    <row r="18" spans="1:22" ht="19.5" thickBot="1" x14ac:dyDescent="0.35">
      <c r="A18" s="12">
        <v>1</v>
      </c>
      <c r="B18" s="5" t="s">
        <v>6</v>
      </c>
      <c r="C18" s="4"/>
      <c r="D18" s="3"/>
      <c r="E18" s="2"/>
      <c r="F18" s="17">
        <v>6</v>
      </c>
      <c r="G18" s="5" t="s">
        <v>7</v>
      </c>
      <c r="H18" s="4"/>
      <c r="I18" s="3"/>
      <c r="J18" s="400">
        <v>10</v>
      </c>
      <c r="K18" s="5" t="s">
        <v>8</v>
      </c>
      <c r="L18" s="4"/>
      <c r="M18" s="2"/>
      <c r="N18" s="424">
        <v>14</v>
      </c>
      <c r="O18" s="5" t="s">
        <v>9</v>
      </c>
      <c r="P18" s="2"/>
      <c r="Q18" s="2"/>
      <c r="R18" s="2"/>
      <c r="S18" s="2"/>
      <c r="T18" s="2"/>
      <c r="U18" s="2"/>
      <c r="V18" s="2"/>
    </row>
    <row r="19" spans="1:22" ht="19.5" thickBot="1" x14ac:dyDescent="0.35">
      <c r="A19" s="12">
        <v>2</v>
      </c>
      <c r="B19" s="5" t="s">
        <v>10</v>
      </c>
      <c r="C19" s="4"/>
      <c r="D19" s="3"/>
      <c r="E19" s="3"/>
      <c r="F19" s="430">
        <v>7</v>
      </c>
      <c r="G19" s="5" t="s">
        <v>11</v>
      </c>
      <c r="H19" s="4"/>
      <c r="I19" s="3"/>
      <c r="J19" s="400">
        <v>11</v>
      </c>
      <c r="K19" s="5" t="s">
        <v>12</v>
      </c>
      <c r="L19" s="4"/>
      <c r="M19" s="2"/>
      <c r="P19" s="2"/>
      <c r="Q19" s="2"/>
      <c r="R19" s="2"/>
      <c r="S19" s="2"/>
      <c r="T19" s="2"/>
      <c r="U19" s="2"/>
      <c r="V19" s="2"/>
    </row>
    <row r="20" spans="1:22" ht="19.5" thickBot="1" x14ac:dyDescent="0.35">
      <c r="A20" s="12">
        <v>3</v>
      </c>
      <c r="B20" s="5" t="s">
        <v>13</v>
      </c>
      <c r="C20" s="4"/>
      <c r="D20" s="3"/>
      <c r="E20" s="3"/>
      <c r="F20" s="237">
        <v>8</v>
      </c>
      <c r="G20" s="5" t="s">
        <v>14</v>
      </c>
      <c r="H20" s="4"/>
      <c r="I20" s="3"/>
      <c r="J20" s="399">
        <v>12</v>
      </c>
      <c r="K20" s="5" t="s">
        <v>15</v>
      </c>
      <c r="L20" s="4"/>
      <c r="M20" s="2"/>
      <c r="N20" s="2"/>
      <c r="O20" s="2"/>
      <c r="P20" s="2"/>
      <c r="Q20" s="2"/>
      <c r="R20" s="2"/>
      <c r="S20" s="2"/>
      <c r="T20" s="2"/>
      <c r="U20" s="2"/>
      <c r="V20" s="2"/>
    </row>
    <row r="21" spans="1:22" ht="19.5" thickBot="1" x14ac:dyDescent="0.35">
      <c r="A21" s="12">
        <v>4</v>
      </c>
      <c r="B21" s="5" t="s">
        <v>16</v>
      </c>
      <c r="C21" s="4"/>
      <c r="D21" s="3"/>
      <c r="E21" s="3"/>
      <c r="F21" s="399">
        <v>9</v>
      </c>
      <c r="G21" s="5" t="s">
        <v>17</v>
      </c>
      <c r="H21" s="4"/>
      <c r="I21" s="3"/>
      <c r="J21" s="401">
        <v>13</v>
      </c>
      <c r="K21" s="5" t="s">
        <v>18</v>
      </c>
      <c r="M21" s="2"/>
      <c r="N21" s="2"/>
      <c r="O21" s="2"/>
      <c r="P21" s="2"/>
      <c r="Q21" s="2"/>
      <c r="R21" s="2"/>
      <c r="S21" s="2"/>
      <c r="T21" s="2"/>
      <c r="U21" s="2"/>
      <c r="V21" s="2"/>
    </row>
    <row r="22" spans="1:22" x14ac:dyDescent="0.25">
      <c r="A22" s="2"/>
      <c r="B22" s="2"/>
      <c r="C22" s="2"/>
      <c r="D22" s="2"/>
      <c r="E22" s="2"/>
      <c r="F22" s="2"/>
      <c r="G22" s="2"/>
      <c r="H22" s="2"/>
      <c r="I22" s="2"/>
      <c r="J22" s="2"/>
      <c r="K22" s="2"/>
      <c r="L22" s="2"/>
      <c r="M22" s="2"/>
      <c r="N22" s="2"/>
      <c r="O22" s="2"/>
      <c r="P22" s="2"/>
      <c r="Q22" s="2"/>
      <c r="R22" s="2"/>
      <c r="S22" s="2"/>
      <c r="T22" s="2"/>
      <c r="U22" s="2"/>
      <c r="V22" s="2"/>
    </row>
    <row r="23" spans="1:22" x14ac:dyDescent="0.25">
      <c r="A23" s="2"/>
      <c r="B23" s="2"/>
      <c r="C23" s="2"/>
      <c r="D23" s="2"/>
      <c r="E23" s="2"/>
      <c r="F23" s="2"/>
      <c r="G23" s="2"/>
      <c r="H23" s="2"/>
      <c r="I23" s="2"/>
      <c r="J23" s="2"/>
      <c r="K23" s="2"/>
      <c r="L23" s="2"/>
      <c r="M23" s="2"/>
      <c r="N23" s="2"/>
      <c r="O23" s="2"/>
      <c r="P23" s="2"/>
      <c r="Q23" s="2"/>
      <c r="R23" s="2"/>
      <c r="S23" s="2"/>
      <c r="T23" s="2"/>
      <c r="U23" s="2"/>
      <c r="V23" s="2"/>
    </row>
    <row r="24" spans="1:22" x14ac:dyDescent="0.25">
      <c r="A24" s="2"/>
      <c r="B24" s="2"/>
      <c r="C24" s="2"/>
      <c r="D24" s="2"/>
      <c r="E24" s="2"/>
      <c r="F24" s="2"/>
      <c r="G24" s="2"/>
      <c r="H24" s="2"/>
      <c r="I24" s="2"/>
      <c r="J24" s="2"/>
      <c r="K24" s="2"/>
      <c r="L24" s="2"/>
      <c r="M24" s="2"/>
      <c r="N24" s="2"/>
      <c r="O24" s="2"/>
      <c r="P24" s="2"/>
      <c r="Q24" s="2"/>
      <c r="R24" s="2"/>
      <c r="S24" s="2"/>
      <c r="T24" s="2"/>
      <c r="U24" s="2"/>
      <c r="V24" s="2"/>
    </row>
    <row r="25" spans="1:22" x14ac:dyDescent="0.25">
      <c r="A25" s="2"/>
      <c r="B25" s="2"/>
      <c r="C25" s="2"/>
      <c r="D25" s="2"/>
      <c r="E25" s="2"/>
      <c r="F25" s="2"/>
      <c r="G25" s="2"/>
      <c r="H25" s="2"/>
      <c r="I25" s="2"/>
      <c r="J25" s="2"/>
      <c r="K25" s="2"/>
      <c r="L25" s="2"/>
      <c r="M25" s="2"/>
      <c r="N25" s="2"/>
      <c r="O25" s="2"/>
      <c r="P25" s="2"/>
      <c r="Q25" s="2"/>
      <c r="R25" s="2"/>
      <c r="S25" s="2"/>
      <c r="T25" s="2"/>
      <c r="U25" s="2"/>
      <c r="V25" s="2"/>
    </row>
    <row r="26" spans="1:22" x14ac:dyDescent="0.25">
      <c r="A26" s="2"/>
      <c r="B26" s="2"/>
      <c r="C26" s="2"/>
      <c r="D26" s="2"/>
      <c r="E26" s="2"/>
      <c r="F26" s="8"/>
      <c r="G26" s="2"/>
      <c r="H26" s="2"/>
      <c r="I26" s="2"/>
      <c r="J26" s="2"/>
      <c r="K26" s="2"/>
      <c r="L26" s="2"/>
      <c r="M26" s="2"/>
      <c r="N26" s="2"/>
      <c r="O26" s="2"/>
      <c r="P26" s="2"/>
      <c r="Q26" s="2"/>
      <c r="R26" s="2"/>
      <c r="S26" s="2"/>
      <c r="T26" s="2"/>
      <c r="U26" s="2"/>
      <c r="V26" s="2"/>
    </row>
    <row r="27" spans="1:22" x14ac:dyDescent="0.25">
      <c r="A27" s="2"/>
      <c r="B27" s="2"/>
      <c r="C27" s="2"/>
      <c r="D27" s="2"/>
      <c r="E27" s="2"/>
      <c r="F27" s="2"/>
      <c r="G27" s="2"/>
      <c r="H27" s="2"/>
      <c r="I27" s="2"/>
      <c r="J27" s="2"/>
      <c r="K27" s="2"/>
      <c r="L27" s="2"/>
      <c r="M27" s="2"/>
      <c r="N27" s="2"/>
      <c r="O27" s="2"/>
      <c r="P27" s="2"/>
      <c r="Q27" s="2"/>
      <c r="R27" s="2"/>
      <c r="S27" s="2"/>
      <c r="T27" s="2"/>
      <c r="U27" s="2"/>
      <c r="V27" s="2"/>
    </row>
    <row r="28" spans="1:22" x14ac:dyDescent="0.25">
      <c r="A28" s="2"/>
      <c r="B28" s="2"/>
      <c r="C28" s="2"/>
      <c r="D28" s="2"/>
      <c r="E28" s="2"/>
      <c r="F28" s="2"/>
      <c r="G28" s="2"/>
      <c r="H28" s="2"/>
      <c r="I28" s="2"/>
      <c r="J28" s="2"/>
      <c r="K28" s="2"/>
      <c r="L28" s="2"/>
      <c r="M28" s="2"/>
      <c r="N28" s="2"/>
      <c r="O28" s="2"/>
      <c r="P28" s="2"/>
      <c r="Q28" s="2"/>
      <c r="R28" s="2"/>
      <c r="S28" s="2"/>
      <c r="T28" s="2"/>
      <c r="U28" s="2"/>
      <c r="V28" s="2"/>
    </row>
    <row r="29" spans="1:22" x14ac:dyDescent="0.25">
      <c r="A29" s="2"/>
      <c r="B29" s="2"/>
      <c r="C29" s="2"/>
      <c r="D29" s="2"/>
      <c r="E29" s="2"/>
      <c r="F29" s="2"/>
      <c r="G29" s="2"/>
      <c r="H29" s="2"/>
      <c r="I29" s="2"/>
      <c r="J29" s="2"/>
      <c r="K29" s="2"/>
      <c r="L29" s="2"/>
      <c r="M29" s="2"/>
      <c r="N29" s="2"/>
      <c r="O29" s="2"/>
      <c r="P29" s="2"/>
      <c r="Q29" s="2"/>
      <c r="R29" s="2"/>
      <c r="S29" s="2"/>
      <c r="T29" s="2"/>
      <c r="U29" s="2"/>
      <c r="V29" s="2"/>
    </row>
    <row r="30" spans="1:22" x14ac:dyDescent="0.25">
      <c r="A30" s="2"/>
      <c r="B30" s="2"/>
      <c r="C30" s="2"/>
      <c r="D30" s="2"/>
      <c r="E30" s="2"/>
      <c r="F30" s="2"/>
      <c r="G30" s="2"/>
      <c r="H30" s="2"/>
      <c r="I30" s="2"/>
      <c r="J30" s="2"/>
      <c r="K30" s="2"/>
      <c r="L30" s="2"/>
      <c r="M30" s="2"/>
      <c r="N30" s="2"/>
      <c r="O30" s="2"/>
      <c r="P30" s="2"/>
      <c r="Q30" s="2"/>
      <c r="R30" s="2"/>
      <c r="S30" s="2"/>
      <c r="T30" s="2"/>
      <c r="U30" s="2"/>
      <c r="V30" s="2"/>
    </row>
    <row r="31" spans="1:22" x14ac:dyDescent="0.25">
      <c r="A31" s="2"/>
      <c r="B31" s="2"/>
      <c r="C31" s="2"/>
      <c r="D31" s="2"/>
      <c r="E31" s="2"/>
      <c r="F31" s="2"/>
      <c r="G31" s="2"/>
      <c r="H31" s="2"/>
      <c r="I31" s="2"/>
      <c r="J31" s="2"/>
      <c r="K31" s="2"/>
      <c r="L31" s="2"/>
      <c r="M31" s="2"/>
      <c r="N31" s="2"/>
      <c r="O31" s="2"/>
      <c r="P31" s="2"/>
      <c r="Q31" s="2"/>
      <c r="R31" s="2"/>
      <c r="S31" s="2"/>
      <c r="T31" s="2"/>
      <c r="U31" s="2"/>
      <c r="V31" s="2"/>
    </row>
    <row r="32" spans="1:22" x14ac:dyDescent="0.25">
      <c r="A32" s="2"/>
      <c r="B32" s="2"/>
      <c r="C32" s="2"/>
      <c r="D32" s="2"/>
      <c r="E32" s="2"/>
      <c r="F32" s="2"/>
      <c r="G32" s="2"/>
      <c r="H32" s="2"/>
      <c r="I32" s="2"/>
      <c r="J32" s="2"/>
      <c r="K32" s="2"/>
      <c r="L32" s="2"/>
      <c r="M32" s="2"/>
      <c r="N32" s="2"/>
      <c r="O32" s="2"/>
      <c r="P32" s="2"/>
      <c r="Q32" s="2"/>
      <c r="R32" s="2"/>
      <c r="S32" s="2"/>
      <c r="T32" s="2"/>
      <c r="U32" s="2"/>
      <c r="V32" s="2"/>
    </row>
  </sheetData>
  <sheetProtection algorithmName="SHA-512" hashValue="vvyVnIqXEMN5iHzaCK55ElEU0ng4tpbXW5jjNpXownAt52tI0SFI4MEj1iLfCZrApIUc+xo3gKQt7BxNwYyKgQ==" saltValue="v1knIXd09c5OyPKJn2M6bw==" spinCount="100000" sheet="1" objects="1" scenarios="1"/>
  <mergeCells count="2">
    <mergeCell ref="A11:M11"/>
    <mergeCell ref="A16:C16"/>
  </mergeCells>
  <hyperlinks>
    <hyperlink ref="G18" location="People!A1" display="People" xr:uid="{C722538F-F04C-49FA-843E-40BDCCC77AAC}"/>
    <hyperlink ref="G19" location="'Economic Performance'!A1" display="Economic Performance &amp; Contributions" xr:uid="{352ACEC0-6061-43EA-B3E2-2AF234B91CAA}"/>
    <hyperlink ref="G20" location="'Health &amp; Safety'!A1" display="Health &amp; Safety" xr:uid="{B4BA3196-992A-487E-A441-33092280FF43}"/>
    <hyperlink ref="G21" location="'Energy &amp; Emissions'!A1" display="Energy &amp; Emissions" xr:uid="{09197554-76F5-47F4-AA9F-5127B3103E4A}"/>
    <hyperlink ref="K18" location="'Water Management'!A1" display="Water Management" xr:uid="{BC4B907F-2530-455B-B961-78E42DB0BB2F}"/>
    <hyperlink ref="K19" location="'Materials, Tailings &amp; Waste'!A1" display="Materials,Tailings and Waste" xr:uid="{220BB391-9B86-400E-AD99-91D4CCEA0A67}"/>
    <hyperlink ref="K20" location="'Environmental Stewardship'!A1" display="Environmental Stewardship" xr:uid="{016E6F06-649F-485D-A6C7-6E281547C782}"/>
    <hyperlink ref="K21" location="Communities!A1" display="Communities" xr:uid="{7B593AAF-1A32-4F5B-A58C-AC837318F471}"/>
    <hyperlink ref="O18" location="'Case Studies'!A1" display="Case Studies" xr:uid="{E8FB78C2-E559-49D4-965D-77CD13D3D1CA}"/>
    <hyperlink ref="B18" location="References!A1" display="References" xr:uid="{3C3F2455-48F3-400C-BB9E-FC8927A908F7}"/>
    <hyperlink ref="B19" location="'GRI &amp; SDG Index'!A1" display="GRI &amp; SDG Index" xr:uid="{5A53E517-9141-4A65-8B03-056EC41443EE}"/>
    <hyperlink ref="B20" location="'UNGC Index'!A1" display="UNGC Index" xr:uid="{E9AB9134-1F72-4E2F-905B-F28D9A6D3ED0}"/>
    <hyperlink ref="B21" location="'TCFD Index'!A1" display="TCFD Index" xr:uid="{4A20FDA2-48C5-4BB6-ADC4-503B64CC450B}"/>
  </hyperlinks>
  <pageMargins left="0.7" right="0.7" top="0.75" bottom="0.75" header="0.3" footer="0.3"/>
  <pageSetup orientation="portrait" horizontalDpi="200"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FC4C8-6E40-4050-8A3B-C54F30938304}">
  <sheetPr codeName="Sheet8">
    <tabColor rgb="FF00E1B1"/>
  </sheetPr>
  <dimension ref="A1:P70"/>
  <sheetViews>
    <sheetView zoomScaleNormal="100" workbookViewId="0">
      <selection activeCell="A3" sqref="A3"/>
    </sheetView>
  </sheetViews>
  <sheetFormatPr defaultColWidth="0" defaultRowHeight="14.25" zeroHeight="1" x14ac:dyDescent="0.2"/>
  <cols>
    <col min="1" max="1" width="105" style="8" customWidth="1"/>
    <col min="2" max="2" width="22.42578125" style="8" bestFit="1" customWidth="1"/>
    <col min="3" max="7" width="18.85546875" style="8" bestFit="1" customWidth="1"/>
    <col min="8" max="8" width="8.7109375" style="8" customWidth="1"/>
    <col min="9" max="9" width="22.42578125" style="8" bestFit="1" customWidth="1"/>
    <col min="10" max="10" width="22" style="8" bestFit="1" customWidth="1"/>
    <col min="11" max="11" width="20.28515625" style="8" bestFit="1" customWidth="1"/>
    <col min="12" max="12" width="20.7109375" style="8" bestFit="1" customWidth="1"/>
    <col min="13" max="13" width="21.140625" style="8" bestFit="1" customWidth="1"/>
    <col min="14" max="14" width="13.140625" style="8" customWidth="1"/>
    <col min="15" max="16" width="8.7109375" style="8" customWidth="1"/>
    <col min="17" max="16384" width="8.7109375" style="8" hidden="1"/>
  </cols>
  <sheetData>
    <row r="1" spans="1:16" s="9" customFormat="1" x14ac:dyDescent="0.2">
      <c r="A1" s="8"/>
      <c r="B1" s="8"/>
      <c r="C1" s="8"/>
      <c r="D1" s="8"/>
      <c r="E1" s="8"/>
      <c r="F1" s="8"/>
      <c r="G1" s="8"/>
      <c r="H1" s="8"/>
      <c r="I1" s="8"/>
      <c r="J1" s="8"/>
      <c r="K1" s="8"/>
      <c r="L1" s="8"/>
      <c r="M1" s="8"/>
      <c r="N1" s="8"/>
      <c r="O1" s="8"/>
      <c r="P1" s="8"/>
    </row>
    <row r="2" spans="1:16" s="9" customFormat="1" ht="26.25" x14ac:dyDescent="0.4">
      <c r="A2" s="573" t="s">
        <v>17</v>
      </c>
      <c r="B2" s="293"/>
      <c r="C2" s="238"/>
      <c r="D2" s="8"/>
      <c r="E2" s="8"/>
      <c r="F2" s="8"/>
      <c r="G2" s="8"/>
      <c r="H2" s="8"/>
      <c r="I2" s="8"/>
      <c r="J2" s="8"/>
      <c r="K2" s="8"/>
      <c r="L2" s="8"/>
      <c r="M2" s="8"/>
      <c r="N2" s="8"/>
      <c r="O2" s="8"/>
      <c r="P2" s="8"/>
    </row>
    <row r="3" spans="1:16" s="9" customFormat="1" x14ac:dyDescent="0.2">
      <c r="A3" s="8"/>
      <c r="B3" s="8"/>
      <c r="C3" s="8"/>
      <c r="D3" s="8"/>
      <c r="E3" s="8"/>
      <c r="F3" s="8"/>
      <c r="G3" s="8"/>
      <c r="H3" s="8"/>
      <c r="I3" s="8"/>
      <c r="J3" s="8"/>
      <c r="K3" s="8"/>
      <c r="L3" s="8"/>
      <c r="M3" s="8"/>
      <c r="N3" s="8"/>
      <c r="O3" s="8"/>
      <c r="P3" s="8"/>
    </row>
    <row r="4" spans="1:16" s="9" customFormat="1" ht="18" x14ac:dyDescent="0.2">
      <c r="A4" s="615" t="s">
        <v>1008</v>
      </c>
      <c r="B4" s="615"/>
      <c r="C4" s="615"/>
      <c r="D4" s="615"/>
      <c r="E4" s="615"/>
      <c r="F4" s="615"/>
      <c r="G4" s="615"/>
      <c r="H4" s="180"/>
      <c r="I4" s="617" t="s">
        <v>567</v>
      </c>
      <c r="J4" s="617"/>
      <c r="K4" s="617"/>
      <c r="L4" s="617"/>
      <c r="M4" s="617"/>
      <c r="N4" s="617"/>
      <c r="O4" s="8"/>
      <c r="P4" s="8"/>
    </row>
    <row r="5" spans="1:16" s="9" customFormat="1" ht="16.5" x14ac:dyDescent="0.2">
      <c r="A5" s="318" t="s">
        <v>764</v>
      </c>
      <c r="B5" s="319" t="s">
        <v>567</v>
      </c>
      <c r="C5" s="319" t="s">
        <v>569</v>
      </c>
      <c r="D5" s="319" t="s">
        <v>570</v>
      </c>
      <c r="E5" s="319" t="s">
        <v>571</v>
      </c>
      <c r="F5" s="319" t="s">
        <v>711</v>
      </c>
      <c r="G5" s="319" t="s">
        <v>712</v>
      </c>
      <c r="H5" s="180"/>
      <c r="I5" s="323" t="s">
        <v>573</v>
      </c>
      <c r="J5" s="323" t="s">
        <v>574</v>
      </c>
      <c r="K5" s="323" t="s">
        <v>575</v>
      </c>
      <c r="L5" s="324" t="s">
        <v>576</v>
      </c>
      <c r="M5" s="324" t="s">
        <v>577</v>
      </c>
      <c r="N5" s="329" t="s">
        <v>765</v>
      </c>
      <c r="O5" s="8"/>
      <c r="P5" s="8"/>
    </row>
    <row r="6" spans="1:16" s="9" customFormat="1" x14ac:dyDescent="0.2">
      <c r="A6" s="320" t="s">
        <v>766</v>
      </c>
      <c r="B6" s="321">
        <f>SUM(I6:N6)</f>
        <v>58130571.005000025</v>
      </c>
      <c r="C6" s="321">
        <v>56573770.528108001</v>
      </c>
      <c r="D6" s="321">
        <v>55517612.317299999</v>
      </c>
      <c r="E6" s="321">
        <v>56945951.350082599</v>
      </c>
      <c r="F6" s="321">
        <v>59743070.226000004</v>
      </c>
      <c r="G6" s="321">
        <v>55562605.959990002</v>
      </c>
      <c r="H6" s="310"/>
      <c r="I6" s="321">
        <v>30181960.00000003</v>
      </c>
      <c r="J6" s="321">
        <v>2182905.2000000002</v>
      </c>
      <c r="K6" s="321">
        <v>10429612</v>
      </c>
      <c r="L6" s="321">
        <v>10478639.27</v>
      </c>
      <c r="M6" s="321">
        <v>4804760</v>
      </c>
      <c r="N6" s="325">
        <v>52694.535000000003</v>
      </c>
      <c r="O6" s="8"/>
      <c r="P6" s="8"/>
    </row>
    <row r="7" spans="1:16" s="9" customFormat="1" x14ac:dyDescent="0.2">
      <c r="A7" s="322" t="s">
        <v>767</v>
      </c>
      <c r="B7" s="321">
        <f t="shared" ref="B7:B13" si="0">SUM(I7:N7)</f>
        <v>2714171.7258823523</v>
      </c>
      <c r="C7" s="321">
        <v>2579033.6970000002</v>
      </c>
      <c r="D7" s="321">
        <v>2327504.6799999997</v>
      </c>
      <c r="E7" s="321">
        <v>2563628.5529999998</v>
      </c>
      <c r="F7" s="321">
        <v>2823874.1659999997</v>
      </c>
      <c r="G7" s="321">
        <v>2811013.7166800001</v>
      </c>
      <c r="H7" s="310"/>
      <c r="I7" s="321">
        <v>1641486.7999999998</v>
      </c>
      <c r="J7" s="321">
        <v>123266</v>
      </c>
      <c r="K7" s="321">
        <v>487225</v>
      </c>
      <c r="L7" s="321">
        <v>461929.22</v>
      </c>
      <c r="M7" s="321">
        <v>264.70588235294116</v>
      </c>
      <c r="N7" s="325"/>
      <c r="O7" s="8"/>
      <c r="P7" s="8"/>
    </row>
    <row r="8" spans="1:16" s="9" customFormat="1" x14ac:dyDescent="0.2">
      <c r="A8" s="322" t="s">
        <v>768</v>
      </c>
      <c r="B8" s="321">
        <f t="shared" si="0"/>
        <v>140241.70000000001</v>
      </c>
      <c r="C8" s="321">
        <v>23823.24</v>
      </c>
      <c r="D8" s="321">
        <v>24794.880000000001</v>
      </c>
      <c r="E8" s="321">
        <v>14751.48</v>
      </c>
      <c r="F8" s="321">
        <v>17982</v>
      </c>
      <c r="G8" s="321">
        <v>18395.439999999999</v>
      </c>
      <c r="H8" s="310"/>
      <c r="I8" s="321">
        <v>17011.199999999997</v>
      </c>
      <c r="J8" s="321">
        <v>123230.5</v>
      </c>
      <c r="K8" s="326" t="s">
        <v>279</v>
      </c>
      <c r="L8" s="326" t="s">
        <v>279</v>
      </c>
      <c r="M8" s="326" t="s">
        <v>279</v>
      </c>
      <c r="N8" s="326" t="s">
        <v>279</v>
      </c>
      <c r="O8" s="8"/>
      <c r="P8" s="8"/>
    </row>
    <row r="9" spans="1:16" s="9" customFormat="1" x14ac:dyDescent="0.2">
      <c r="A9" s="322" t="s">
        <v>769</v>
      </c>
      <c r="B9" s="321">
        <f t="shared" si="0"/>
        <v>316296</v>
      </c>
      <c r="C9" s="321">
        <v>0</v>
      </c>
      <c r="D9" s="321">
        <v>0</v>
      </c>
      <c r="E9" s="321">
        <v>0</v>
      </c>
      <c r="F9" s="321">
        <v>0</v>
      </c>
      <c r="G9" s="321">
        <v>0</v>
      </c>
      <c r="H9" s="310"/>
      <c r="I9" s="321">
        <v>0</v>
      </c>
      <c r="J9" s="321">
        <v>316296</v>
      </c>
      <c r="K9" s="326" t="s">
        <v>279</v>
      </c>
      <c r="L9" s="326" t="s">
        <v>279</v>
      </c>
      <c r="M9" s="326" t="s">
        <v>279</v>
      </c>
      <c r="N9" s="326" t="s">
        <v>279</v>
      </c>
      <c r="O9" s="8"/>
      <c r="P9" s="8"/>
    </row>
    <row r="10" spans="1:16" s="9" customFormat="1" x14ac:dyDescent="0.2">
      <c r="A10" s="322" t="s">
        <v>770</v>
      </c>
      <c r="B10" s="321">
        <f t="shared" si="0"/>
        <v>231430029.71733361</v>
      </c>
      <c r="C10" s="321">
        <v>83146138.252383992</v>
      </c>
      <c r="D10" s="321">
        <v>63821935.451505005</v>
      </c>
      <c r="E10" s="321">
        <v>51192680.171092398</v>
      </c>
      <c r="F10" s="321">
        <v>54927860.50192</v>
      </c>
      <c r="G10" s="321">
        <v>44181413.351383008</v>
      </c>
      <c r="H10" s="310"/>
      <c r="I10" s="321">
        <v>53368747.03356</v>
      </c>
      <c r="J10" s="321">
        <v>140009870</v>
      </c>
      <c r="K10" s="321">
        <v>16380845.123741997</v>
      </c>
      <c r="L10" s="321">
        <v>13513851.338000001</v>
      </c>
      <c r="M10" s="321">
        <v>8123930.7720000008</v>
      </c>
      <c r="N10" s="325">
        <v>32785.450031600005</v>
      </c>
      <c r="O10" s="8"/>
      <c r="P10" s="8"/>
    </row>
    <row r="11" spans="1:16" s="9" customFormat="1" x14ac:dyDescent="0.2">
      <c r="A11" s="322" t="s">
        <v>771</v>
      </c>
      <c r="B11" s="321">
        <f t="shared" si="0"/>
        <v>39316</v>
      </c>
      <c r="C11" s="321">
        <v>0</v>
      </c>
      <c r="D11" s="321">
        <v>0</v>
      </c>
      <c r="E11" s="321">
        <v>0</v>
      </c>
      <c r="F11" s="321">
        <v>0</v>
      </c>
      <c r="G11" s="321">
        <v>0</v>
      </c>
      <c r="H11" s="310"/>
      <c r="I11" s="321">
        <v>0</v>
      </c>
      <c r="J11" s="321">
        <v>0</v>
      </c>
      <c r="K11" s="321">
        <v>31509</v>
      </c>
      <c r="L11" s="321">
        <v>7807</v>
      </c>
      <c r="M11" s="321">
        <v>0</v>
      </c>
      <c r="N11" s="325">
        <v>0</v>
      </c>
      <c r="O11" s="8"/>
      <c r="P11" s="8"/>
    </row>
    <row r="12" spans="1:16" s="9" customFormat="1" x14ac:dyDescent="0.2">
      <c r="A12" s="322" t="s">
        <v>772</v>
      </c>
      <c r="B12" s="321">
        <f t="shared" si="0"/>
        <v>429550187.98446631</v>
      </c>
      <c r="C12" s="321">
        <v>418434789.74761599</v>
      </c>
      <c r="D12" s="321">
        <v>417739518.86649501</v>
      </c>
      <c r="E12" s="321">
        <v>442707057.6026876</v>
      </c>
      <c r="F12" s="321">
        <v>488426393.58107996</v>
      </c>
      <c r="G12" s="321">
        <v>542887261.31851697</v>
      </c>
      <c r="H12" s="310"/>
      <c r="I12" s="321">
        <v>200768143.60243997</v>
      </c>
      <c r="J12" s="321">
        <v>57187130</v>
      </c>
      <c r="K12" s="321">
        <v>62762432.382257998</v>
      </c>
      <c r="L12" s="321">
        <v>67894891.662</v>
      </c>
      <c r="M12" s="321">
        <v>40815411.228</v>
      </c>
      <c r="N12" s="325">
        <v>122179.10976840001</v>
      </c>
      <c r="O12" s="8"/>
      <c r="P12" s="8"/>
    </row>
    <row r="13" spans="1:16" s="9" customFormat="1" x14ac:dyDescent="0.2">
      <c r="A13" s="322" t="s">
        <v>773</v>
      </c>
      <c r="B13" s="321">
        <f t="shared" si="0"/>
        <v>637236.6692</v>
      </c>
      <c r="C13" s="321">
        <v>740616</v>
      </c>
      <c r="D13" s="321">
        <v>0</v>
      </c>
      <c r="E13" s="321">
        <v>0</v>
      </c>
      <c r="F13" s="321">
        <v>3528403</v>
      </c>
      <c r="G13" s="321">
        <v>2651065</v>
      </c>
      <c r="H13" s="310"/>
      <c r="I13" s="554">
        <v>0</v>
      </c>
      <c r="J13" s="554">
        <v>0</v>
      </c>
      <c r="K13" s="554">
        <v>0</v>
      </c>
      <c r="L13" s="554">
        <v>0</v>
      </c>
      <c r="M13" s="554">
        <v>637236.6692</v>
      </c>
      <c r="N13" s="555">
        <v>0</v>
      </c>
      <c r="O13" s="8"/>
      <c r="P13" s="8"/>
    </row>
    <row r="14" spans="1:16" s="9" customFormat="1" ht="15" x14ac:dyDescent="0.25">
      <c r="A14" s="315" t="s">
        <v>774</v>
      </c>
      <c r="B14" s="316">
        <f>SUM(I14:N14)</f>
        <v>661656770.37099993</v>
      </c>
      <c r="C14" s="317">
        <v>502321544</v>
      </c>
      <c r="D14" s="317">
        <v>481561454.31800002</v>
      </c>
      <c r="E14" s="317">
        <v>493899737.77377999</v>
      </c>
      <c r="F14" s="317">
        <v>546882657.08299994</v>
      </c>
      <c r="G14" s="317">
        <v>589719739.66989994</v>
      </c>
      <c r="H14" s="310"/>
      <c r="I14" s="308">
        <f>SUM(I10:I13)</f>
        <v>254136890.63599998</v>
      </c>
      <c r="J14" s="308">
        <f t="shared" ref="J14:N14" si="1">SUM(J10:J13)</f>
        <v>197197000</v>
      </c>
      <c r="K14" s="308">
        <f t="shared" si="1"/>
        <v>79174786.505999997</v>
      </c>
      <c r="L14" s="308">
        <f t="shared" si="1"/>
        <v>81416550</v>
      </c>
      <c r="M14" s="308">
        <f t="shared" si="1"/>
        <v>49576578.669200003</v>
      </c>
      <c r="N14" s="308">
        <f t="shared" si="1"/>
        <v>154964.55980000002</v>
      </c>
      <c r="O14" s="8"/>
      <c r="P14" s="8"/>
    </row>
    <row r="15" spans="1:16" s="9" customFormat="1" ht="15" x14ac:dyDescent="0.25">
      <c r="A15" s="307" t="s">
        <v>775</v>
      </c>
      <c r="B15" s="308">
        <v>5049332.2114873407</v>
      </c>
      <c r="C15" s="309">
        <v>4102171</v>
      </c>
      <c r="D15" s="309">
        <v>3986905</v>
      </c>
      <c r="E15" s="309">
        <v>4075493</v>
      </c>
      <c r="F15" s="309">
        <v>4402695</v>
      </c>
      <c r="G15" s="309">
        <v>4415040</v>
      </c>
      <c r="H15" s="310"/>
      <c r="I15" s="311">
        <v>2138740.4</v>
      </c>
      <c r="J15" s="311">
        <v>1117111.32911134</v>
      </c>
      <c r="K15" s="311">
        <v>706540.00269999995</v>
      </c>
      <c r="L15" s="311">
        <v>716444.41099999996</v>
      </c>
      <c r="M15" s="311">
        <v>367904.19</v>
      </c>
      <c r="N15" s="311">
        <v>2591.8786759999998</v>
      </c>
      <c r="O15" s="8"/>
      <c r="P15" s="8"/>
    </row>
    <row r="16" spans="1:16" s="9" customFormat="1" x14ac:dyDescent="0.2">
      <c r="A16" s="8"/>
      <c r="B16" s="8"/>
      <c r="C16" s="173"/>
      <c r="D16" s="8"/>
      <c r="E16" s="8"/>
      <c r="F16" s="8"/>
      <c r="G16" s="8"/>
      <c r="H16" s="8"/>
      <c r="I16" s="8"/>
      <c r="J16" s="238"/>
      <c r="K16" s="8"/>
      <c r="L16" s="8"/>
      <c r="M16" s="8"/>
      <c r="N16" s="8"/>
      <c r="O16" s="8"/>
      <c r="P16" s="8"/>
    </row>
    <row r="17" spans="1:16" s="9" customFormat="1" ht="18" x14ac:dyDescent="0.2">
      <c r="A17" s="615" t="s">
        <v>336</v>
      </c>
      <c r="B17" s="615"/>
      <c r="C17" s="615"/>
      <c r="D17" s="615"/>
      <c r="E17" s="615"/>
      <c r="F17" s="615"/>
      <c r="G17" s="615"/>
      <c r="H17" s="180"/>
      <c r="I17" s="617" t="s">
        <v>567</v>
      </c>
      <c r="J17" s="617"/>
      <c r="K17" s="617"/>
      <c r="L17" s="617"/>
      <c r="M17" s="617"/>
      <c r="N17" s="8"/>
      <c r="O17" s="8"/>
      <c r="P17" s="8"/>
    </row>
    <row r="18" spans="1:16" s="9" customFormat="1" ht="15" x14ac:dyDescent="0.2">
      <c r="A18" s="318" t="s">
        <v>776</v>
      </c>
      <c r="B18" s="319" t="s">
        <v>567</v>
      </c>
      <c r="C18" s="319" t="s">
        <v>569</v>
      </c>
      <c r="D18" s="319" t="s">
        <v>570</v>
      </c>
      <c r="E18" s="319" t="s">
        <v>571</v>
      </c>
      <c r="F18" s="319" t="s">
        <v>711</v>
      </c>
      <c r="G18" s="333" t="s">
        <v>712</v>
      </c>
      <c r="H18" s="180"/>
      <c r="I18" s="328" t="s">
        <v>573</v>
      </c>
      <c r="J18" s="328" t="s">
        <v>574</v>
      </c>
      <c r="K18" s="328" t="s">
        <v>575</v>
      </c>
      <c r="L18" s="329" t="s">
        <v>576</v>
      </c>
      <c r="M18" s="329" t="s">
        <v>577</v>
      </c>
      <c r="N18" s="8"/>
      <c r="O18" s="8"/>
      <c r="P18" s="8"/>
    </row>
    <row r="19" spans="1:16" s="9" customFormat="1" x14ac:dyDescent="0.2">
      <c r="A19" s="336" t="s">
        <v>777</v>
      </c>
      <c r="B19" s="337">
        <f>B14/1000/'Materials, Tailings &amp; Waste'!B6</f>
        <v>4.2460411461723128E-2</v>
      </c>
      <c r="C19" s="337">
        <f>C14/1000/'Materials, Tailings &amp; Waste'!C6</f>
        <v>3.3342768474108386E-2</v>
      </c>
      <c r="D19" s="337">
        <f>D14/1000/'Materials, Tailings &amp; Waste'!D6</f>
        <v>3.3864185751347219E-2</v>
      </c>
      <c r="E19" s="337">
        <f>E14/1000/'Materials, Tailings &amp; Waste'!E6</f>
        <v>3.5162884389926478E-2</v>
      </c>
      <c r="F19" s="337">
        <f>F14/1000/'Materials, Tailings &amp; Waste'!F6</f>
        <v>3.4133105049101047E-2</v>
      </c>
      <c r="G19" s="334"/>
      <c r="H19" s="327"/>
      <c r="I19" s="330">
        <f>I14/1000/'Materials, Tailings &amp; Waste'!H6</f>
        <v>2.9777428240605124E-2</v>
      </c>
      <c r="J19" s="330">
        <f>J14/1000/'Materials, Tailings &amp; Waste'!I6</f>
        <v>0.29082358007503717</v>
      </c>
      <c r="K19" s="330">
        <f>K14/1000/'Materials, Tailings &amp; Waste'!J6</f>
        <v>3.9535048848324823E-2</v>
      </c>
      <c r="L19" s="330">
        <f>L14/1000/'Materials, Tailings &amp; Waste'!K6</f>
        <v>2.3942847043365387E-2</v>
      </c>
      <c r="M19" s="330">
        <f>M14/1000/'Materials, Tailings &amp; Waste'!L6</f>
        <v>5.1258047664795969E-2</v>
      </c>
      <c r="N19" s="8"/>
      <c r="O19" s="8"/>
      <c r="P19" s="8"/>
    </row>
    <row r="20" spans="1:16" s="9" customFormat="1" x14ac:dyDescent="0.2">
      <c r="A20" s="338" t="s">
        <v>778</v>
      </c>
      <c r="B20" s="337">
        <f>B15/'Materials, Tailings &amp; Waste'!B6</f>
        <v>0.32403012091370231</v>
      </c>
      <c r="C20" s="337">
        <f>C15/'Materials, Tailings &amp; Waste'!C6</f>
        <v>0.27229120376768406</v>
      </c>
      <c r="D20" s="337">
        <f>D15/'Materials, Tailings &amp; Waste'!D6</f>
        <v>0.28036565277880132</v>
      </c>
      <c r="E20" s="337">
        <f>E15/'Materials, Tailings &amp; Waste'!E6</f>
        <v>0.29015218723722602</v>
      </c>
      <c r="F20" s="337">
        <f>F15/'Materials, Tailings &amp; Waste'!F6</f>
        <v>0.27478957137846194</v>
      </c>
      <c r="G20" s="335"/>
      <c r="H20" s="327"/>
      <c r="I20" s="330">
        <f>I15/'Materials, Tailings &amp; Waste'!H6</f>
        <v>0.25059796957026897</v>
      </c>
      <c r="J20" s="330">
        <f>J15/'Materials, Tailings &amp; Waste'!I6</f>
        <v>1.647501311249882</v>
      </c>
      <c r="K20" s="330">
        <f>K15/'Materials, Tailings &amp; Waste'!J6</f>
        <v>0.35280289032321205</v>
      </c>
      <c r="L20" s="330">
        <f>L15/'Materials, Tailings &amp; Waste'!K6</f>
        <v>0.21069081099170875</v>
      </c>
      <c r="M20" s="330">
        <f>M15/'Materials, Tailings &amp; Waste'!L6</f>
        <v>0.38038224930624198</v>
      </c>
      <c r="N20" s="8"/>
      <c r="O20" s="8"/>
      <c r="P20" s="8"/>
    </row>
    <row r="21" spans="1:16" s="9" customFormat="1" x14ac:dyDescent="0.2">
      <c r="A21" s="336" t="s">
        <v>779</v>
      </c>
      <c r="B21" s="339">
        <f>B15/'Materials, Tailings &amp; Waste'!B7</f>
        <v>8.5815932118053144</v>
      </c>
      <c r="C21" s="339">
        <f>C15/'Materials, Tailings &amp; Waste'!C7</f>
        <v>6.5725910983716611</v>
      </c>
      <c r="D21" s="339">
        <f>D15/'Materials, Tailings &amp; Waste'!D7</f>
        <v>6.0932781303109218</v>
      </c>
      <c r="E21" s="339">
        <f>E15/'Materials, Tailings &amp; Waste'!E7</f>
        <v>5.2741556224756678</v>
      </c>
      <c r="F21" s="339">
        <f>F15/'Materials, Tailings &amp; Waste'!F7</f>
        <v>5.6965236248081839</v>
      </c>
      <c r="G21" s="335"/>
      <c r="H21" s="312"/>
      <c r="I21" s="331">
        <f>I15/'Materials, Tailings &amp; Waste'!H7</f>
        <v>10.14356571352687</v>
      </c>
      <c r="J21" s="331">
        <f>J15/'Materials, Tailings &amp; Waste'!I7</f>
        <v>8.8421732727925662</v>
      </c>
      <c r="K21" s="331">
        <f>K15/'Materials, Tailings &amp; Waste'!J7</f>
        <v>6.0998541185713417</v>
      </c>
      <c r="L21" s="331">
        <f>L15/'Materials, Tailings &amp; Waste'!K7</f>
        <v>9.3038687228102059</v>
      </c>
      <c r="M21" s="331">
        <f>M15/'Materials, Tailings &amp; Waste'!L7</f>
        <v>6.3028591252505528</v>
      </c>
      <c r="N21" s="8"/>
      <c r="O21" s="8"/>
      <c r="P21" s="8"/>
    </row>
    <row r="22" spans="1:16" s="9" customFormat="1" ht="15" x14ac:dyDescent="0.25">
      <c r="A22" s="294"/>
      <c r="B22" s="295"/>
      <c r="C22" s="296"/>
      <c r="D22" s="296"/>
      <c r="E22" s="296"/>
      <c r="F22" s="296"/>
      <c r="G22" s="296"/>
      <c r="H22" s="8"/>
      <c r="I22" s="8"/>
      <c r="J22" s="8"/>
      <c r="K22" s="8"/>
      <c r="L22" s="8"/>
      <c r="M22" s="8"/>
      <c r="N22" s="8"/>
      <c r="O22" s="8"/>
      <c r="P22" s="8"/>
    </row>
    <row r="23" spans="1:16" s="9" customFormat="1" ht="21" x14ac:dyDescent="0.2">
      <c r="A23" s="615" t="s">
        <v>1009</v>
      </c>
      <c r="B23" s="615"/>
      <c r="C23" s="615"/>
      <c r="D23" s="615"/>
      <c r="E23" s="615"/>
      <c r="F23" s="615"/>
      <c r="G23" s="615"/>
      <c r="H23" s="180"/>
      <c r="I23" s="617" t="s">
        <v>567</v>
      </c>
      <c r="J23" s="617"/>
      <c r="K23" s="617"/>
      <c r="L23" s="617"/>
      <c r="M23" s="617"/>
      <c r="N23" s="617"/>
      <c r="O23" s="8"/>
      <c r="P23" s="8"/>
    </row>
    <row r="24" spans="1:16" s="9" customFormat="1" ht="16.5" x14ac:dyDescent="0.2">
      <c r="A24" s="318" t="s">
        <v>780</v>
      </c>
      <c r="B24" s="319" t="s">
        <v>567</v>
      </c>
      <c r="C24" s="319" t="s">
        <v>569</v>
      </c>
      <c r="D24" s="319" t="s">
        <v>570</v>
      </c>
      <c r="E24" s="319" t="s">
        <v>571</v>
      </c>
      <c r="F24" s="319" t="s">
        <v>711</v>
      </c>
      <c r="G24" s="333" t="s">
        <v>712</v>
      </c>
      <c r="H24" s="180"/>
      <c r="I24" s="328" t="s">
        <v>573</v>
      </c>
      <c r="J24" s="328" t="s">
        <v>781</v>
      </c>
      <c r="K24" s="328" t="s">
        <v>575</v>
      </c>
      <c r="L24" s="329" t="s">
        <v>576</v>
      </c>
      <c r="M24" s="329" t="s">
        <v>577</v>
      </c>
      <c r="N24" s="329" t="s">
        <v>782</v>
      </c>
      <c r="O24" s="8"/>
      <c r="P24" s="8"/>
    </row>
    <row r="25" spans="1:16" s="9" customFormat="1" ht="16.5" x14ac:dyDescent="0.2">
      <c r="A25" s="345" t="s">
        <v>958</v>
      </c>
      <c r="B25" s="332">
        <f>SUM(I25:N25)</f>
        <v>178394.70467157874</v>
      </c>
      <c r="C25" s="332">
        <v>157857</v>
      </c>
      <c r="D25" s="332">
        <v>155085</v>
      </c>
      <c r="E25" s="332">
        <v>159061</v>
      </c>
      <c r="F25" s="332">
        <v>167734</v>
      </c>
      <c r="G25" s="342">
        <v>157584</v>
      </c>
      <c r="H25" s="340"/>
      <c r="I25" s="332">
        <v>84386.905899999998</v>
      </c>
      <c r="J25" s="332">
        <v>22616.937901578749</v>
      </c>
      <c r="K25" s="332">
        <v>29111.397700000001</v>
      </c>
      <c r="L25" s="332">
        <v>29120.75</v>
      </c>
      <c r="M25" s="332">
        <v>13015.851000000001</v>
      </c>
      <c r="N25" s="325">
        <v>142.86216999999999</v>
      </c>
      <c r="O25" s="238"/>
      <c r="P25" s="8"/>
    </row>
    <row r="26" spans="1:16" s="9" customFormat="1" ht="16.5" x14ac:dyDescent="0.2">
      <c r="A26" s="345" t="s">
        <v>959</v>
      </c>
      <c r="B26" s="332">
        <f>SUM(I26:N26)</f>
        <v>371089.38750000001</v>
      </c>
      <c r="C26" s="321">
        <v>398187.08</v>
      </c>
      <c r="D26" s="321">
        <v>383449</v>
      </c>
      <c r="E26" s="321">
        <v>394144</v>
      </c>
      <c r="F26" s="321">
        <v>430993</v>
      </c>
      <c r="G26" s="343">
        <v>472257</v>
      </c>
      <c r="H26" s="310"/>
      <c r="I26" s="321">
        <v>205850.88099999999</v>
      </c>
      <c r="J26" s="321">
        <v>5718.7129999999997</v>
      </c>
      <c r="K26" s="321">
        <v>53817.428699999997</v>
      </c>
      <c r="L26" s="321">
        <v>65941.0818</v>
      </c>
      <c r="M26" s="321">
        <v>39640.866999999998</v>
      </c>
      <c r="N26" s="325">
        <v>120.41600000000001</v>
      </c>
      <c r="O26" s="238"/>
      <c r="P26" s="8"/>
    </row>
    <row r="27" spans="1:16" s="9" customFormat="1" ht="15" x14ac:dyDescent="0.25">
      <c r="A27" s="346" t="s">
        <v>783</v>
      </c>
      <c r="B27" s="347">
        <f>SUM(I27:N27)</f>
        <v>549484.09217157878</v>
      </c>
      <c r="C27" s="341">
        <v>556044.08000000007</v>
      </c>
      <c r="D27" s="341">
        <v>538534</v>
      </c>
      <c r="E27" s="341">
        <v>553205</v>
      </c>
      <c r="F27" s="341">
        <v>598727</v>
      </c>
      <c r="G27" s="344">
        <v>629841</v>
      </c>
      <c r="H27" s="313"/>
      <c r="I27" s="316">
        <f>I25+I26</f>
        <v>290237.78690000001</v>
      </c>
      <c r="J27" s="316">
        <f t="shared" ref="J27:N27" si="2">J25+J26</f>
        <v>28335.650901578749</v>
      </c>
      <c r="K27" s="316">
        <f t="shared" si="2"/>
        <v>82928.826399999991</v>
      </c>
      <c r="L27" s="316">
        <f t="shared" si="2"/>
        <v>95061.8318</v>
      </c>
      <c r="M27" s="316">
        <f t="shared" si="2"/>
        <v>52656.718000000001</v>
      </c>
      <c r="N27" s="316">
        <f t="shared" si="2"/>
        <v>263.27816999999999</v>
      </c>
      <c r="O27" s="238"/>
      <c r="P27" s="8"/>
    </row>
    <row r="28" spans="1:16" s="9" customFormat="1" ht="17.25" x14ac:dyDescent="0.25">
      <c r="A28" s="322" t="s">
        <v>784</v>
      </c>
      <c r="B28" s="337">
        <f>B27/'Materials, Tailings &amp; Waste'!B10</f>
        <v>1.2900478535249678E-2</v>
      </c>
      <c r="C28" s="337">
        <f>C27/'Materials, Tailings &amp; Waste'!C10</f>
        <v>1.3145560887964257E-2</v>
      </c>
      <c r="D28" s="337">
        <f>D27/'Materials, Tailings &amp; Waste'!D10</f>
        <v>1.0693260791866884E-2</v>
      </c>
      <c r="E28" s="337">
        <f>E27/'Materials, Tailings &amp; Waste'!E10</f>
        <v>1.0002440920679118E-2</v>
      </c>
      <c r="F28" s="337">
        <f>F27/'Materials, Tailings &amp; Waste'!F10</f>
        <v>1.108302173188701E-2</v>
      </c>
      <c r="G28" s="334"/>
      <c r="H28" s="552"/>
      <c r="I28" s="557">
        <f>I27/'Materials, Tailings &amp; Waste'!H10</f>
        <v>1.4820785641416976E-2</v>
      </c>
      <c r="J28" s="557">
        <f>J27/'Materials, Tailings &amp; Waste'!I10</f>
        <v>2.529785872769804E-2</v>
      </c>
      <c r="K28" s="557">
        <f>K27/'Materials, Tailings &amp; Waste'!J10</f>
        <v>9.648139417296718E-3</v>
      </c>
      <c r="L28" s="557">
        <f>L27/'Materials, Tailings &amp; Waste'!K10</f>
        <v>1.1979102350799979E-2</v>
      </c>
      <c r="M28" s="557">
        <f>M27/'Materials, Tailings &amp; Waste'!L10</f>
        <v>9.8242161686154014E-3</v>
      </c>
      <c r="N28" s="556">
        <v>0</v>
      </c>
      <c r="O28" s="238"/>
      <c r="P28" s="8"/>
    </row>
    <row r="29" spans="1:16" s="9" customFormat="1" ht="15" x14ac:dyDescent="0.25">
      <c r="A29" s="322" t="s">
        <v>785</v>
      </c>
      <c r="B29" s="337">
        <f>B27/'Materials, Tailings &amp; Waste'!B6</f>
        <v>3.5261969181082271E-2</v>
      </c>
      <c r="C29" s="337">
        <f>C27/'Materials, Tailings &amp; Waste'!C6</f>
        <v>3.6908727571594274E-2</v>
      </c>
      <c r="D29" s="337">
        <f>D27/'Materials, Tailings &amp; Waste'!D6</f>
        <v>3.7870587950698351E-2</v>
      </c>
      <c r="E29" s="337">
        <f>E27/'Materials, Tailings &amp; Waste'!E6</f>
        <v>3.9385085618002441E-2</v>
      </c>
      <c r="F29" s="337">
        <f>F27/'Materials, Tailings &amp; Waste'!F6</f>
        <v>3.7368915108294438E-2</v>
      </c>
      <c r="G29" s="335"/>
      <c r="H29" s="552"/>
      <c r="I29" s="557">
        <f>I27/'Materials, Tailings &amp; Waste'!H6</f>
        <v>3.4007399911512595E-2</v>
      </c>
      <c r="J29" s="557">
        <f>J27/'Materials, Tailings &amp; Waste'!I6</f>
        <v>4.1789050740901668E-2</v>
      </c>
      <c r="K29" s="557">
        <f>K27/'Materials, Tailings &amp; Waste'!J6</f>
        <v>4.1409586906935213E-2</v>
      </c>
      <c r="L29" s="557">
        <f>L27/'Materials, Tailings &amp; Waste'!K6</f>
        <v>2.7955629395368973E-2</v>
      </c>
      <c r="M29" s="557">
        <f>M27/'Materials, Tailings &amp; Waste'!L6</f>
        <v>5.4442654849689208E-2</v>
      </c>
      <c r="N29" s="556">
        <v>0</v>
      </c>
      <c r="O29" s="8"/>
      <c r="P29" s="8"/>
    </row>
    <row r="30" spans="1:16" s="9" customFormat="1" ht="15" x14ac:dyDescent="0.25">
      <c r="A30" s="322" t="s">
        <v>786</v>
      </c>
      <c r="B30" s="337">
        <f>B27/'Materials, Tailings &amp; Waste'!B7</f>
        <v>0.93387575977807069</v>
      </c>
      <c r="C30" s="337">
        <f>C27/'Materials, Tailings &amp; Waste'!C7</f>
        <v>0.89090639334885369</v>
      </c>
      <c r="D30" s="337">
        <f>D27/'Materials, Tailings &amp; Waste'!D7</f>
        <v>0.8230538336451112</v>
      </c>
      <c r="E30" s="337">
        <f>E27/'Materials, Tailings &amp; Waste'!E7</f>
        <v>0.71591075267008231</v>
      </c>
      <c r="F30" s="337">
        <f>F27/'Materials, Tailings &amp; Waste'!F7</f>
        <v>0.77467607915391123</v>
      </c>
      <c r="G30" s="335"/>
      <c r="H30" s="553"/>
      <c r="I30" s="557">
        <f>I27/'Materials, Tailings &amp; Waste'!H7</f>
        <v>1.3765326843635433</v>
      </c>
      <c r="J30" s="557">
        <f>J27/'Materials, Tailings &amp; Waste'!I7</f>
        <v>0.22428269102635567</v>
      </c>
      <c r="K30" s="557">
        <f>K27/'Materials, Tailings &amp; Waste'!J7</f>
        <v>0.71595909832598048</v>
      </c>
      <c r="L30" s="557">
        <f>L27/'Materials, Tailings &amp; Waste'!K7</f>
        <v>1.2344890825271086</v>
      </c>
      <c r="M30" s="557">
        <f>M27/'Materials, Tailings &amp; Waste'!L7</f>
        <v>0.90210409278580117</v>
      </c>
      <c r="N30" s="556">
        <v>0</v>
      </c>
      <c r="O30" s="8"/>
      <c r="P30" s="8"/>
    </row>
    <row r="31" spans="1:16" s="9" customFormat="1" ht="27" customHeight="1" x14ac:dyDescent="0.2">
      <c r="A31" s="620" t="s">
        <v>787</v>
      </c>
      <c r="B31" s="620"/>
      <c r="C31" s="620"/>
      <c r="D31" s="620"/>
      <c r="E31" s="620"/>
      <c r="F31" s="297"/>
      <c r="G31" s="298"/>
      <c r="H31" s="299"/>
      <c r="I31" s="299"/>
      <c r="J31" s="299"/>
      <c r="K31" s="299"/>
      <c r="L31" s="299"/>
      <c r="M31" s="299"/>
      <c r="N31" s="300"/>
      <c r="O31" s="8"/>
      <c r="P31" s="8"/>
    </row>
    <row r="32" spans="1:16" s="9" customFormat="1" x14ac:dyDescent="0.2">
      <c r="A32" s="301" t="s">
        <v>788</v>
      </c>
      <c r="B32" s="302"/>
      <c r="C32" s="303"/>
      <c r="D32" s="304"/>
      <c r="E32" s="303"/>
      <c r="F32" s="297"/>
      <c r="G32" s="298"/>
      <c r="H32" s="299"/>
      <c r="I32" s="299"/>
      <c r="J32" s="299"/>
      <c r="K32" s="299"/>
      <c r="L32" s="299"/>
      <c r="M32" s="299"/>
      <c r="N32" s="300"/>
      <c r="O32" s="8"/>
      <c r="P32" s="8"/>
    </row>
    <row r="33" spans="1:16" s="9" customFormat="1" x14ac:dyDescent="0.2">
      <c r="A33" s="301" t="s">
        <v>789</v>
      </c>
      <c r="B33" s="302"/>
      <c r="C33" s="303"/>
      <c r="D33" s="304"/>
      <c r="E33" s="303"/>
      <c r="F33" s="297"/>
      <c r="G33" s="298"/>
      <c r="H33" s="299"/>
      <c r="I33" s="299"/>
      <c r="J33" s="299"/>
      <c r="K33" s="299"/>
      <c r="L33" s="299"/>
      <c r="M33" s="299"/>
      <c r="N33" s="300"/>
      <c r="O33" s="8"/>
      <c r="P33" s="8"/>
    </row>
    <row r="34" spans="1:16" s="9" customFormat="1" x14ac:dyDescent="0.2">
      <c r="A34" s="168" t="s">
        <v>790</v>
      </c>
      <c r="B34" s="558"/>
      <c r="C34" s="559"/>
      <c r="D34" s="304"/>
      <c r="E34" s="559"/>
      <c r="F34" s="296"/>
      <c r="G34" s="296"/>
      <c r="H34" s="296"/>
      <c r="I34" s="296"/>
      <c r="J34" s="296"/>
      <c r="K34" s="296"/>
      <c r="L34" s="296"/>
      <c r="M34" s="296"/>
      <c r="N34" s="173"/>
      <c r="O34" s="8"/>
      <c r="P34" s="8"/>
    </row>
    <row r="35" spans="1:16" s="9" customFormat="1" x14ac:dyDescent="0.2">
      <c r="A35" s="560" t="s">
        <v>791</v>
      </c>
      <c r="B35" s="558"/>
      <c r="C35" s="305"/>
      <c r="D35" s="305"/>
      <c r="E35" s="305"/>
      <c r="F35" s="305"/>
      <c r="G35" s="305"/>
      <c r="H35" s="305"/>
      <c r="I35" s="296"/>
      <c r="J35" s="296"/>
      <c r="K35" s="296"/>
      <c r="L35" s="296"/>
      <c r="M35" s="296"/>
      <c r="N35" s="173"/>
      <c r="O35" s="8"/>
      <c r="P35" s="8"/>
    </row>
    <row r="36" spans="1:16" s="9" customFormat="1" x14ac:dyDescent="0.2">
      <c r="A36" s="621" t="s">
        <v>792</v>
      </c>
      <c r="B36" s="622"/>
      <c r="C36" s="622"/>
      <c r="D36" s="622"/>
      <c r="E36" s="622"/>
      <c r="F36" s="306"/>
      <c r="G36" s="306"/>
      <c r="H36" s="306"/>
      <c r="I36" s="296"/>
      <c r="J36" s="296"/>
      <c r="K36" s="296"/>
      <c r="L36" s="296"/>
      <c r="M36" s="296"/>
      <c r="N36" s="8"/>
      <c r="O36" s="8"/>
      <c r="P36" s="8"/>
    </row>
    <row r="37" spans="1:16" s="9" customFormat="1" x14ac:dyDescent="0.2">
      <c r="A37" s="8"/>
      <c r="B37" s="8"/>
      <c r="C37" s="8"/>
      <c r="D37" s="8"/>
      <c r="E37" s="8"/>
      <c r="F37" s="8"/>
      <c r="G37" s="8"/>
      <c r="H37" s="8"/>
      <c r="I37" s="8"/>
      <c r="J37" s="8"/>
      <c r="K37" s="8"/>
      <c r="L37" s="8"/>
      <c r="M37" s="8"/>
      <c r="N37" s="8"/>
      <c r="O37" s="8"/>
      <c r="P37" s="8"/>
    </row>
    <row r="38" spans="1:16" s="9" customFormat="1" ht="18" x14ac:dyDescent="0.25">
      <c r="A38" s="619" t="s">
        <v>793</v>
      </c>
      <c r="B38" s="619"/>
      <c r="C38" s="619"/>
      <c r="D38" s="619"/>
      <c r="E38" s="619"/>
      <c r="F38" s="619"/>
      <c r="G38" s="619"/>
      <c r="H38" s="180"/>
      <c r="I38" s="618" t="s">
        <v>567</v>
      </c>
      <c r="J38" s="618"/>
      <c r="K38" s="618"/>
      <c r="L38" s="618"/>
      <c r="M38" s="618"/>
      <c r="N38" s="8"/>
      <c r="O38" s="8"/>
      <c r="P38" s="8"/>
    </row>
    <row r="39" spans="1:16" s="9" customFormat="1" ht="15" x14ac:dyDescent="0.2">
      <c r="A39" s="318" t="s">
        <v>794</v>
      </c>
      <c r="B39" s="319" t="s">
        <v>567</v>
      </c>
      <c r="C39" s="319" t="s">
        <v>569</v>
      </c>
      <c r="D39" s="319" t="s">
        <v>570</v>
      </c>
      <c r="E39" s="319" t="s">
        <v>571</v>
      </c>
      <c r="F39" s="319" t="s">
        <v>711</v>
      </c>
      <c r="G39" s="319" t="s">
        <v>712</v>
      </c>
      <c r="H39" s="180"/>
      <c r="I39" s="328" t="s">
        <v>573</v>
      </c>
      <c r="J39" s="328" t="s">
        <v>574</v>
      </c>
      <c r="K39" s="328" t="s">
        <v>575</v>
      </c>
      <c r="L39" s="329" t="s">
        <v>576</v>
      </c>
      <c r="M39" s="329" t="s">
        <v>577</v>
      </c>
      <c r="N39" s="8"/>
      <c r="O39" s="8"/>
      <c r="P39" s="8"/>
    </row>
    <row r="40" spans="1:16" s="9" customFormat="1" ht="15" x14ac:dyDescent="0.25">
      <c r="A40" s="348" t="s">
        <v>795</v>
      </c>
      <c r="B40" s="349">
        <f>SUM(I40:M40)</f>
        <v>935.1</v>
      </c>
      <c r="C40" s="350">
        <v>932</v>
      </c>
      <c r="D40" s="350">
        <v>916</v>
      </c>
      <c r="E40" s="350">
        <v>926</v>
      </c>
      <c r="F40" s="350">
        <v>1002</v>
      </c>
      <c r="G40" s="350">
        <v>936</v>
      </c>
      <c r="H40" s="358"/>
      <c r="I40" s="360">
        <v>506</v>
      </c>
      <c r="J40" s="321">
        <v>0</v>
      </c>
      <c r="K40" s="360">
        <v>173</v>
      </c>
      <c r="L40" s="360">
        <v>177</v>
      </c>
      <c r="M40" s="360">
        <v>79.099999999999994</v>
      </c>
      <c r="N40" s="8"/>
      <c r="O40" s="8"/>
      <c r="P40" s="8"/>
    </row>
    <row r="41" spans="1:16" s="9" customFormat="1" ht="15" x14ac:dyDescent="0.25">
      <c r="A41" s="348" t="s">
        <v>796</v>
      </c>
      <c r="B41" s="349">
        <f t="shared" ref="B41:B45" si="3">SUM(I41:M41)</f>
        <v>1503417</v>
      </c>
      <c r="C41" s="350">
        <v>1492143</v>
      </c>
      <c r="D41" s="350">
        <v>1397676</v>
      </c>
      <c r="E41" s="350">
        <v>1395277</v>
      </c>
      <c r="F41" s="350">
        <v>1521718</v>
      </c>
      <c r="G41" s="350">
        <v>1627006</v>
      </c>
      <c r="H41" s="358"/>
      <c r="I41" s="360">
        <v>821166</v>
      </c>
      <c r="J41" s="321">
        <v>0</v>
      </c>
      <c r="K41" s="360">
        <v>274861</v>
      </c>
      <c r="L41" s="360">
        <v>255981</v>
      </c>
      <c r="M41" s="360">
        <v>151409</v>
      </c>
      <c r="N41" s="8"/>
      <c r="O41" s="8"/>
      <c r="P41" s="8"/>
    </row>
    <row r="42" spans="1:16" s="9" customFormat="1" ht="15" x14ac:dyDescent="0.25">
      <c r="A42" s="348" t="s">
        <v>797</v>
      </c>
      <c r="B42" s="349">
        <f t="shared" si="3"/>
        <v>1410550</v>
      </c>
      <c r="C42" s="350">
        <v>722095</v>
      </c>
      <c r="D42" s="350">
        <v>719005</v>
      </c>
      <c r="E42" s="350">
        <v>701930</v>
      </c>
      <c r="F42" s="350">
        <v>886918</v>
      </c>
      <c r="G42" s="350">
        <v>788636</v>
      </c>
      <c r="H42" s="358"/>
      <c r="I42" s="360">
        <v>447563</v>
      </c>
      <c r="J42" s="360">
        <v>604460</v>
      </c>
      <c r="K42" s="360">
        <v>133896</v>
      </c>
      <c r="L42" s="360">
        <v>139431</v>
      </c>
      <c r="M42" s="360">
        <v>85200</v>
      </c>
      <c r="N42" s="8"/>
      <c r="O42" s="8"/>
      <c r="P42" s="8"/>
    </row>
    <row r="43" spans="1:16" s="9" customFormat="1" ht="15" x14ac:dyDescent="0.25">
      <c r="A43" s="352" t="s">
        <v>798</v>
      </c>
      <c r="B43" s="353">
        <f>B44+B45</f>
        <v>4746621</v>
      </c>
      <c r="C43" s="354">
        <v>4730467</v>
      </c>
      <c r="D43" s="350">
        <v>4260114</v>
      </c>
      <c r="E43" s="350">
        <v>4323757</v>
      </c>
      <c r="F43" s="350">
        <v>5163574</v>
      </c>
      <c r="G43" s="350">
        <v>5585918</v>
      </c>
      <c r="H43" s="358"/>
      <c r="I43" s="360">
        <f>I44+I45</f>
        <v>2912430</v>
      </c>
      <c r="J43" s="360">
        <f t="shared" ref="J43:M43" si="4">J44+J45</f>
        <v>68975</v>
      </c>
      <c r="K43" s="360">
        <f t="shared" si="4"/>
        <v>180995</v>
      </c>
      <c r="L43" s="360">
        <f t="shared" si="4"/>
        <v>1014902</v>
      </c>
      <c r="M43" s="360">
        <f t="shared" si="4"/>
        <v>569319</v>
      </c>
      <c r="N43" s="8"/>
      <c r="O43" s="8"/>
      <c r="P43" s="8"/>
    </row>
    <row r="44" spans="1:16" s="9" customFormat="1" ht="15" x14ac:dyDescent="0.25">
      <c r="A44" s="351" t="s">
        <v>799</v>
      </c>
      <c r="B44" s="349">
        <f t="shared" si="3"/>
        <v>4640727</v>
      </c>
      <c r="C44" s="350">
        <v>4628208</v>
      </c>
      <c r="D44" s="334"/>
      <c r="E44" s="314"/>
      <c r="F44" s="314"/>
      <c r="G44" s="314"/>
      <c r="H44" s="359"/>
      <c r="I44" s="360">
        <v>2857359</v>
      </c>
      <c r="J44" s="360">
        <v>64681</v>
      </c>
      <c r="K44" s="360">
        <v>161589</v>
      </c>
      <c r="L44" s="360">
        <v>998322</v>
      </c>
      <c r="M44" s="360">
        <v>558776</v>
      </c>
      <c r="N44" s="8"/>
      <c r="O44" s="8"/>
      <c r="P44" s="8"/>
    </row>
    <row r="45" spans="1:16" s="9" customFormat="1" ht="15" x14ac:dyDescent="0.25">
      <c r="A45" s="352" t="s">
        <v>800</v>
      </c>
      <c r="B45" s="353">
        <f t="shared" si="3"/>
        <v>105894</v>
      </c>
      <c r="C45" s="354">
        <v>102259</v>
      </c>
      <c r="D45" s="355"/>
      <c r="E45" s="356"/>
      <c r="F45" s="356"/>
      <c r="G45" s="356"/>
      <c r="H45" s="359"/>
      <c r="I45" s="360">
        <v>55071</v>
      </c>
      <c r="J45" s="360">
        <v>4294</v>
      </c>
      <c r="K45" s="360">
        <v>19406</v>
      </c>
      <c r="L45" s="360">
        <v>16580</v>
      </c>
      <c r="M45" s="360">
        <v>10543</v>
      </c>
      <c r="N45" s="8"/>
      <c r="O45" s="238"/>
      <c r="P45" s="8"/>
    </row>
    <row r="46" spans="1:16" s="9" customFormat="1" ht="15" x14ac:dyDescent="0.25">
      <c r="A46" s="351" t="s">
        <v>801</v>
      </c>
      <c r="B46" s="349">
        <f>SUM(I46:M46)</f>
        <v>155863</v>
      </c>
      <c r="C46" s="350">
        <v>96844</v>
      </c>
      <c r="D46" s="350">
        <v>88471</v>
      </c>
      <c r="E46" s="350">
        <v>86683</v>
      </c>
      <c r="F46" s="350">
        <v>95254</v>
      </c>
      <c r="G46" s="350">
        <v>104208</v>
      </c>
      <c r="H46" s="358"/>
      <c r="I46" s="360">
        <v>52191</v>
      </c>
      <c r="J46" s="360">
        <v>59549</v>
      </c>
      <c r="K46" s="360">
        <v>18425</v>
      </c>
      <c r="L46" s="360">
        <v>15634</v>
      </c>
      <c r="M46" s="360">
        <v>10064</v>
      </c>
      <c r="N46" s="8"/>
      <c r="O46" s="8"/>
      <c r="P46" s="8"/>
    </row>
    <row r="47" spans="1:16" s="9" customFormat="1" ht="15" x14ac:dyDescent="0.25">
      <c r="A47" s="351" t="s">
        <v>802</v>
      </c>
      <c r="B47" s="349">
        <f t="shared" ref="B47:B49" si="5">SUM(I47:M47)</f>
        <v>99063</v>
      </c>
      <c r="C47" s="350">
        <v>100959</v>
      </c>
      <c r="D47" s="350">
        <v>90036</v>
      </c>
      <c r="E47" s="350">
        <v>86380</v>
      </c>
      <c r="F47" s="350">
        <v>97958</v>
      </c>
      <c r="G47" s="350">
        <v>110103</v>
      </c>
      <c r="H47" s="358"/>
      <c r="I47" s="360">
        <v>53423</v>
      </c>
      <c r="J47" s="321">
        <v>0</v>
      </c>
      <c r="K47" s="360">
        <v>18351</v>
      </c>
      <c r="L47" s="360">
        <v>15682</v>
      </c>
      <c r="M47" s="360">
        <v>11607</v>
      </c>
      <c r="N47" s="8"/>
      <c r="O47" s="8"/>
      <c r="P47" s="8"/>
    </row>
    <row r="48" spans="1:16" s="9" customFormat="1" ht="15" x14ac:dyDescent="0.25">
      <c r="A48" s="348" t="s">
        <v>803</v>
      </c>
      <c r="B48" s="349">
        <f t="shared" si="5"/>
        <v>674</v>
      </c>
      <c r="C48" s="350">
        <v>688</v>
      </c>
      <c r="D48" s="350">
        <v>577</v>
      </c>
      <c r="E48" s="350">
        <v>639</v>
      </c>
      <c r="F48" s="350">
        <v>812</v>
      </c>
      <c r="G48" s="350">
        <v>1147</v>
      </c>
      <c r="H48" s="358"/>
      <c r="I48" s="360">
        <v>203</v>
      </c>
      <c r="J48" s="360">
        <v>3</v>
      </c>
      <c r="K48" s="360">
        <v>9</v>
      </c>
      <c r="L48" s="360">
        <v>341</v>
      </c>
      <c r="M48" s="360">
        <v>118</v>
      </c>
      <c r="N48" s="8"/>
      <c r="O48" s="8"/>
      <c r="P48" s="8"/>
    </row>
    <row r="49" spans="1:16" s="9" customFormat="1" ht="15" x14ac:dyDescent="0.25">
      <c r="A49" s="348" t="s">
        <v>804</v>
      </c>
      <c r="B49" s="349">
        <f t="shared" si="5"/>
        <v>12.29</v>
      </c>
      <c r="C49" s="357">
        <v>1.29</v>
      </c>
      <c r="D49" s="357">
        <v>1.55</v>
      </c>
      <c r="E49" s="357">
        <v>1.48</v>
      </c>
      <c r="F49" s="357">
        <v>2.25</v>
      </c>
      <c r="G49" s="357">
        <v>3.64</v>
      </c>
      <c r="H49" s="358"/>
      <c r="I49" s="361">
        <v>0.86</v>
      </c>
      <c r="J49" s="361">
        <v>11</v>
      </c>
      <c r="K49" s="362">
        <v>0.03</v>
      </c>
      <c r="L49" s="362">
        <v>0.18</v>
      </c>
      <c r="M49" s="362">
        <v>0.22</v>
      </c>
      <c r="N49" s="8"/>
      <c r="O49" s="8"/>
      <c r="P49" s="8"/>
    </row>
    <row r="50" spans="1:16" s="9" customFormat="1" x14ac:dyDescent="0.2">
      <c r="A50" s="8"/>
      <c r="B50" s="8"/>
      <c r="C50" s="8"/>
      <c r="D50" s="8"/>
      <c r="E50" s="8"/>
      <c r="F50" s="8"/>
      <c r="G50" s="8"/>
      <c r="H50" s="8"/>
      <c r="I50" s="8"/>
      <c r="J50" s="8"/>
      <c r="K50" s="8"/>
      <c r="L50" s="8"/>
      <c r="M50" s="8"/>
      <c r="N50" s="8"/>
      <c r="O50" s="8"/>
      <c r="P50" s="8"/>
    </row>
    <row r="51" spans="1:16" s="9" customFormat="1" x14ac:dyDescent="0.2">
      <c r="A51" s="301"/>
      <c r="B51" s="305"/>
      <c r="C51" s="305"/>
      <c r="D51" s="305"/>
      <c r="E51" s="305"/>
      <c r="F51" s="305"/>
      <c r="G51" s="305"/>
      <c r="H51" s="305"/>
      <c r="I51" s="8"/>
      <c r="J51" s="8"/>
      <c r="K51" s="8"/>
      <c r="L51" s="8"/>
      <c r="M51" s="8"/>
      <c r="N51" s="8"/>
      <c r="O51" s="8"/>
      <c r="P51" s="8"/>
    </row>
    <row r="52" spans="1:16" s="9" customFormat="1" x14ac:dyDescent="0.2">
      <c r="A52" s="301"/>
      <c r="B52" s="305"/>
      <c r="C52" s="305"/>
      <c r="D52" s="305"/>
      <c r="E52" s="305"/>
      <c r="F52" s="305"/>
      <c r="G52" s="305"/>
      <c r="H52" s="305"/>
      <c r="I52" s="8"/>
      <c r="J52" s="8"/>
      <c r="K52" s="8"/>
      <c r="L52" s="8"/>
      <c r="M52" s="8"/>
      <c r="N52" s="8"/>
      <c r="O52" s="8"/>
      <c r="P52" s="8"/>
    </row>
    <row r="57" spans="1:16" x14ac:dyDescent="0.2"/>
    <row r="58" spans="1:16" x14ac:dyDescent="0.2"/>
    <row r="59" spans="1:16" x14ac:dyDescent="0.2"/>
    <row r="60" spans="1:16" x14ac:dyDescent="0.2"/>
    <row r="61" spans="1:16" x14ac:dyDescent="0.2"/>
    <row r="62" spans="1:16" x14ac:dyDescent="0.2"/>
    <row r="63" spans="1:16" x14ac:dyDescent="0.2"/>
    <row r="64" spans="1:16" x14ac:dyDescent="0.2"/>
    <row r="70" x14ac:dyDescent="0.2"/>
  </sheetData>
  <sheetProtection algorithmName="SHA-512" hashValue="JQcA96beFTRFJ4LCosOdpx3ZoClcffIFJucFJ2LU8D1IFtIEV9Q0yAvY+NNXOkt0HYF4Ml5VBZz2z5j27ZeG2Q==" saltValue="NL2QFJyWM6ABLHeiOdN6ZA==" spinCount="100000" sheet="1" objects="1" scenarios="1"/>
  <mergeCells count="10">
    <mergeCell ref="A23:G23"/>
    <mergeCell ref="I17:M17"/>
    <mergeCell ref="I38:M38"/>
    <mergeCell ref="A4:G4"/>
    <mergeCell ref="A17:G17"/>
    <mergeCell ref="A38:G38"/>
    <mergeCell ref="I4:N4"/>
    <mergeCell ref="I23:N23"/>
    <mergeCell ref="A31:E31"/>
    <mergeCell ref="A36:E36"/>
  </mergeCells>
  <phoneticPr fontId="5" type="noConversion"/>
  <pageMargins left="0.7" right="0.7" top="0.75" bottom="0.75" header="0.3" footer="0.3"/>
  <pageSetup paperSize="9" orientation="portrait" r:id="rId1"/>
  <ignoredErrors>
    <ignoredError sqref="I14:N14" formulaRange="1"/>
    <ignoredError sqref="B43"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F4956-3043-4A92-8358-5252077D99DC}">
  <sheetPr codeName="Sheet10">
    <tabColor rgb="FF00E1B1"/>
  </sheetPr>
  <dimension ref="A1:P58"/>
  <sheetViews>
    <sheetView topLeftCell="A16" zoomScaleNormal="100" workbookViewId="0">
      <selection activeCell="G48" sqref="G48"/>
    </sheetView>
  </sheetViews>
  <sheetFormatPr defaultColWidth="0" defaultRowHeight="14.25" zeroHeight="1" x14ac:dyDescent="0.2"/>
  <cols>
    <col min="1" max="1" width="58.5703125" style="8" bestFit="1" customWidth="1"/>
    <col min="2" max="2" width="17.7109375" style="8" bestFit="1" customWidth="1"/>
    <col min="3" max="3" width="27.42578125" style="8" bestFit="1" customWidth="1"/>
    <col min="4" max="4" width="17.7109375" style="8" bestFit="1" customWidth="1"/>
    <col min="5" max="5" width="17" style="8" bestFit="1" customWidth="1"/>
    <col min="6" max="6" width="12.7109375" style="8" bestFit="1" customWidth="1"/>
    <col min="7" max="7" width="17.5703125" style="8" bestFit="1" customWidth="1"/>
    <col min="8" max="8" width="14.28515625" style="8" bestFit="1" customWidth="1"/>
    <col min="9" max="10" width="16.140625" style="8" bestFit="1" customWidth="1"/>
    <col min="11" max="11" width="14.28515625" style="8" bestFit="1" customWidth="1"/>
    <col min="12" max="12" width="11" style="8" bestFit="1" customWidth="1"/>
    <col min="13" max="14" width="8.7109375" style="8" customWidth="1"/>
    <col min="15" max="16" width="8.7109375" style="8" hidden="1" customWidth="1"/>
    <col min="17" max="16384" width="8.7109375" style="8" hidden="1"/>
  </cols>
  <sheetData>
    <row r="1" spans="1:12" x14ac:dyDescent="0.2"/>
    <row r="2" spans="1:12" ht="26.25" x14ac:dyDescent="0.4">
      <c r="A2" s="573" t="s">
        <v>805</v>
      </c>
    </row>
    <row r="3" spans="1:12" x14ac:dyDescent="0.2"/>
    <row r="4" spans="1:12" ht="21" x14ac:dyDescent="0.2">
      <c r="A4" s="619" t="s">
        <v>957</v>
      </c>
      <c r="B4" s="619"/>
      <c r="C4" s="619"/>
      <c r="D4" s="619"/>
      <c r="E4" s="619"/>
      <c r="F4" s="619"/>
      <c r="G4" s="374"/>
      <c r="H4" s="626" t="s">
        <v>567</v>
      </c>
      <c r="I4" s="626"/>
      <c r="J4" s="626"/>
      <c r="K4" s="626"/>
      <c r="L4" s="626"/>
    </row>
    <row r="5" spans="1:12" ht="15" x14ac:dyDescent="0.25">
      <c r="A5" s="318" t="s">
        <v>806</v>
      </c>
      <c r="B5" s="373" t="s">
        <v>567</v>
      </c>
      <c r="C5" s="373" t="s">
        <v>569</v>
      </c>
      <c r="D5" s="373" t="s">
        <v>570</v>
      </c>
      <c r="E5" s="373" t="s">
        <v>571</v>
      </c>
      <c r="F5" s="373" t="s">
        <v>711</v>
      </c>
      <c r="G5" s="374"/>
      <c r="H5" s="381" t="s">
        <v>573</v>
      </c>
      <c r="I5" s="381" t="s">
        <v>574</v>
      </c>
      <c r="J5" s="381" t="s">
        <v>575</v>
      </c>
      <c r="K5" s="382" t="s">
        <v>576</v>
      </c>
      <c r="L5" s="382" t="s">
        <v>577</v>
      </c>
    </row>
    <row r="6" spans="1:12" ht="15" x14ac:dyDescent="0.2">
      <c r="A6" s="378" t="s">
        <v>807</v>
      </c>
      <c r="B6" s="379">
        <f>SUM(H6:L6)</f>
        <v>15582910</v>
      </c>
      <c r="C6" s="380">
        <v>15065382</v>
      </c>
      <c r="D6" s="380">
        <v>14220376</v>
      </c>
      <c r="E6" s="380">
        <v>14046053</v>
      </c>
      <c r="F6" s="380">
        <v>16022060</v>
      </c>
      <c r="G6" s="374"/>
      <c r="H6" s="375">
        <v>8534548</v>
      </c>
      <c r="I6" s="375">
        <v>678064</v>
      </c>
      <c r="J6" s="375">
        <v>2002648</v>
      </c>
      <c r="K6" s="375">
        <v>3400454</v>
      </c>
      <c r="L6" s="375">
        <v>967196</v>
      </c>
    </row>
    <row r="7" spans="1:12" ht="15" x14ac:dyDescent="0.2">
      <c r="A7" s="378" t="s">
        <v>808</v>
      </c>
      <c r="B7" s="379">
        <f t="shared" ref="B7:B10" si="0">SUM(H7:L7)</f>
        <v>588391</v>
      </c>
      <c r="C7" s="375">
        <v>624133</v>
      </c>
      <c r="D7" s="375">
        <v>654312</v>
      </c>
      <c r="E7" s="375">
        <v>772729</v>
      </c>
      <c r="F7" s="375">
        <v>772874</v>
      </c>
      <c r="G7" s="374"/>
      <c r="H7" s="375">
        <v>210847</v>
      </c>
      <c r="I7" s="375">
        <v>126339</v>
      </c>
      <c r="J7" s="375">
        <v>115829</v>
      </c>
      <c r="K7" s="375">
        <v>77005</v>
      </c>
      <c r="L7" s="376">
        <v>58371</v>
      </c>
    </row>
    <row r="8" spans="1:12" ht="15" x14ac:dyDescent="0.2">
      <c r="A8" s="378" t="s">
        <v>809</v>
      </c>
      <c r="B8" s="379">
        <f t="shared" si="0"/>
        <v>9899583</v>
      </c>
      <c r="C8" s="375">
        <v>10736000</v>
      </c>
      <c r="D8" s="375">
        <v>12654000</v>
      </c>
      <c r="E8" s="375">
        <v>14323000</v>
      </c>
      <c r="F8" s="375">
        <v>20894000</v>
      </c>
      <c r="G8" s="374"/>
      <c r="H8" s="375">
        <v>3632511</v>
      </c>
      <c r="I8" s="375">
        <v>672245</v>
      </c>
      <c r="J8" s="375">
        <v>1773548</v>
      </c>
      <c r="K8" s="375">
        <v>2788601</v>
      </c>
      <c r="L8" s="375">
        <v>1032678</v>
      </c>
    </row>
    <row r="9" spans="1:12" ht="15" x14ac:dyDescent="0.2">
      <c r="A9" s="378" t="s">
        <v>810</v>
      </c>
      <c r="B9" s="379">
        <f t="shared" si="0"/>
        <v>32694503</v>
      </c>
      <c r="C9" s="375">
        <v>31563000</v>
      </c>
      <c r="D9" s="375">
        <v>37708000</v>
      </c>
      <c r="E9" s="375">
        <v>40984000</v>
      </c>
      <c r="F9" s="375">
        <v>33128000</v>
      </c>
      <c r="G9" s="374"/>
      <c r="H9" s="375">
        <v>15950647</v>
      </c>
      <c r="I9" s="375">
        <v>447836</v>
      </c>
      <c r="J9" s="375">
        <v>6821770</v>
      </c>
      <c r="K9" s="375">
        <v>5147038</v>
      </c>
      <c r="L9" s="375">
        <v>4327212</v>
      </c>
    </row>
    <row r="10" spans="1:12" ht="15" x14ac:dyDescent="0.2">
      <c r="A10" s="378" t="s">
        <v>811</v>
      </c>
      <c r="B10" s="379">
        <f t="shared" si="0"/>
        <v>42594086</v>
      </c>
      <c r="C10" s="375">
        <v>42299000</v>
      </c>
      <c r="D10" s="375">
        <v>50362000</v>
      </c>
      <c r="E10" s="375">
        <v>55307000</v>
      </c>
      <c r="F10" s="375">
        <v>54022000</v>
      </c>
      <c r="G10" s="374"/>
      <c r="H10" s="375">
        <v>19583158</v>
      </c>
      <c r="I10" s="375">
        <v>1120081</v>
      </c>
      <c r="J10" s="375">
        <v>8595318</v>
      </c>
      <c r="K10" s="375">
        <v>7935639</v>
      </c>
      <c r="L10" s="375">
        <v>5359890</v>
      </c>
    </row>
    <row r="11" spans="1:12" ht="15" x14ac:dyDescent="0.25">
      <c r="A11" s="364" t="s">
        <v>812</v>
      </c>
      <c r="B11" s="365"/>
      <c r="C11" s="366"/>
      <c r="D11" s="366"/>
      <c r="E11" s="366"/>
      <c r="F11" s="366"/>
      <c r="G11" s="175"/>
      <c r="H11" s="366"/>
      <c r="I11" s="366"/>
      <c r="J11" s="366"/>
      <c r="K11" s="366"/>
      <c r="L11" s="366"/>
    </row>
    <row r="12" spans="1:12" x14ac:dyDescent="0.2"/>
    <row r="13" spans="1:12" ht="18" x14ac:dyDescent="0.2">
      <c r="A13" s="623" t="s">
        <v>1004</v>
      </c>
      <c r="B13" s="623"/>
      <c r="C13" s="623"/>
      <c r="D13" s="367"/>
      <c r="E13" s="367"/>
      <c r="F13" s="175"/>
      <c r="G13" s="175"/>
    </row>
    <row r="14" spans="1:12" ht="15" x14ac:dyDescent="0.25">
      <c r="A14" s="318" t="s">
        <v>813</v>
      </c>
      <c r="B14" s="373" t="s">
        <v>567</v>
      </c>
      <c r="C14" s="373" t="s">
        <v>569</v>
      </c>
      <c r="D14" s="368"/>
      <c r="E14" s="368"/>
      <c r="F14" s="368"/>
      <c r="G14" s="175"/>
    </row>
    <row r="15" spans="1:12" x14ac:dyDescent="0.2">
      <c r="A15" s="378" t="s">
        <v>814</v>
      </c>
      <c r="B15" s="326">
        <v>15731</v>
      </c>
      <c r="C15" s="326">
        <v>7510</v>
      </c>
      <c r="D15" s="300"/>
      <c r="E15" s="369"/>
      <c r="F15" s="369"/>
      <c r="G15" s="175"/>
    </row>
    <row r="16" spans="1:12" x14ac:dyDescent="0.2">
      <c r="A16" s="384" t="s">
        <v>815</v>
      </c>
      <c r="B16" s="385">
        <v>9064.9500000000007</v>
      </c>
      <c r="C16" s="385">
        <v>10505</v>
      </c>
      <c r="D16" s="300"/>
      <c r="E16" s="300"/>
      <c r="F16" s="175"/>
      <c r="G16" s="175"/>
    </row>
    <row r="17" spans="1:11" ht="15" x14ac:dyDescent="0.25">
      <c r="A17" s="307" t="s">
        <v>816</v>
      </c>
      <c r="B17" s="386">
        <v>24795.95</v>
      </c>
      <c r="C17" s="387">
        <v>18015</v>
      </c>
      <c r="D17" s="370"/>
      <c r="E17" s="370"/>
      <c r="F17" s="175"/>
      <c r="G17" s="175"/>
    </row>
    <row r="18" spans="1:11" ht="15" x14ac:dyDescent="0.25">
      <c r="A18" s="307" t="s">
        <v>817</v>
      </c>
      <c r="B18" s="386">
        <v>5671.85</v>
      </c>
      <c r="C18" s="387">
        <v>4814</v>
      </c>
      <c r="D18" s="370"/>
      <c r="E18" s="370"/>
      <c r="F18" s="175"/>
      <c r="G18" s="175"/>
    </row>
    <row r="19" spans="1:11" ht="15" x14ac:dyDescent="0.25">
      <c r="A19" s="307" t="s">
        <v>818</v>
      </c>
      <c r="B19" s="388">
        <v>0.22874098391067896</v>
      </c>
      <c r="C19" s="389">
        <v>0.26722175964474049</v>
      </c>
      <c r="D19" s="370"/>
      <c r="E19" s="370"/>
      <c r="F19" s="175"/>
      <c r="G19" s="175"/>
    </row>
    <row r="20" spans="1:11" x14ac:dyDescent="0.2"/>
    <row r="21" spans="1:11" ht="18" x14ac:dyDescent="0.2">
      <c r="A21" s="625" t="s">
        <v>1006</v>
      </c>
      <c r="B21" s="625"/>
      <c r="C21" s="625"/>
      <c r="D21" s="625"/>
      <c r="E21" s="625"/>
      <c r="F21" s="374"/>
      <c r="G21" s="626" t="s">
        <v>567</v>
      </c>
      <c r="H21" s="626"/>
      <c r="I21" s="626"/>
      <c r="J21" s="626"/>
      <c r="K21" s="626"/>
    </row>
    <row r="22" spans="1:11" ht="15" x14ac:dyDescent="0.25">
      <c r="A22" s="318" t="s">
        <v>819</v>
      </c>
      <c r="B22" s="373" t="s">
        <v>567</v>
      </c>
      <c r="C22" s="373" t="s">
        <v>569</v>
      </c>
      <c r="D22" s="373" t="s">
        <v>570</v>
      </c>
      <c r="E22" s="373" t="s">
        <v>571</v>
      </c>
      <c r="F22" s="374"/>
      <c r="G22" s="381" t="s">
        <v>573</v>
      </c>
      <c r="H22" s="381" t="s">
        <v>574</v>
      </c>
      <c r="I22" s="381" t="s">
        <v>575</v>
      </c>
      <c r="J22" s="382" t="s">
        <v>576</v>
      </c>
      <c r="K22" s="382" t="s">
        <v>577</v>
      </c>
    </row>
    <row r="23" spans="1:11" x14ac:dyDescent="0.2">
      <c r="A23" s="322" t="s">
        <v>820</v>
      </c>
      <c r="B23" s="326">
        <f>SUM(G23:K23)</f>
        <v>32694503</v>
      </c>
      <c r="C23" s="375">
        <v>31563000</v>
      </c>
      <c r="D23" s="375">
        <v>37708000</v>
      </c>
      <c r="E23" s="375">
        <v>40984000</v>
      </c>
      <c r="F23" s="374"/>
      <c r="G23" s="371">
        <v>15950647</v>
      </c>
      <c r="H23" s="371">
        <v>447836</v>
      </c>
      <c r="I23" s="371">
        <v>6821770</v>
      </c>
      <c r="J23" s="371">
        <v>5147038</v>
      </c>
      <c r="K23" s="371">
        <v>4327212</v>
      </c>
    </row>
    <row r="24" spans="1:11" x14ac:dyDescent="0.2">
      <c r="A24" s="322" t="s">
        <v>821</v>
      </c>
      <c r="B24" s="326">
        <f t="shared" ref="B24" si="1">SUM(G24:K24)</f>
        <v>15375336.092428396</v>
      </c>
      <c r="C24" s="326">
        <v>15011213</v>
      </c>
      <c r="D24" s="326">
        <v>14162000</v>
      </c>
      <c r="E24" s="326"/>
      <c r="F24" s="374"/>
      <c r="G24" s="371">
        <v>8534548.6999999993</v>
      </c>
      <c r="H24" s="371">
        <v>540050</v>
      </c>
      <c r="I24" s="371">
        <v>2002648</v>
      </c>
      <c r="J24" s="371">
        <v>3400454</v>
      </c>
      <c r="K24" s="371">
        <v>897635.39242839615</v>
      </c>
    </row>
    <row r="25" spans="1:11" x14ac:dyDescent="0.2">
      <c r="A25" s="322" t="s">
        <v>822</v>
      </c>
      <c r="B25" s="326">
        <f>SUM(G25:K25)</f>
        <v>348610.37319999997</v>
      </c>
      <c r="C25" s="326"/>
      <c r="D25" s="326"/>
      <c r="E25" s="326"/>
      <c r="F25" s="374"/>
      <c r="G25" s="371">
        <v>0</v>
      </c>
      <c r="H25" s="371">
        <v>134453.87319999997</v>
      </c>
      <c r="I25" s="371">
        <v>214156.5</v>
      </c>
      <c r="J25" s="371"/>
      <c r="K25" s="377"/>
    </row>
    <row r="26" spans="1:11" x14ac:dyDescent="0.2">
      <c r="A26" s="390" t="s">
        <v>823</v>
      </c>
      <c r="B26" s="385">
        <f>SUM(G26:K26)</f>
        <v>11142.097898294674</v>
      </c>
      <c r="C26" s="385">
        <v>11414</v>
      </c>
      <c r="D26" s="385">
        <v>12505</v>
      </c>
      <c r="E26" s="385"/>
      <c r="F26" s="374"/>
      <c r="G26" s="396">
        <v>5102.306298294674</v>
      </c>
      <c r="H26" s="396">
        <v>1442</v>
      </c>
      <c r="I26" s="396">
        <v>1764</v>
      </c>
      <c r="J26" s="396">
        <v>1318</v>
      </c>
      <c r="K26" s="396">
        <v>1515.7916</v>
      </c>
    </row>
    <row r="27" spans="1:11" ht="15" x14ac:dyDescent="0.25">
      <c r="A27" s="393" t="s">
        <v>824</v>
      </c>
      <c r="B27" s="394">
        <f>SUM(G27:K27)</f>
        <v>48069839.092428401</v>
      </c>
      <c r="C27" s="387">
        <v>46574213</v>
      </c>
      <c r="D27" s="387">
        <v>51870000</v>
      </c>
      <c r="E27" s="387">
        <v>40984000</v>
      </c>
      <c r="F27" s="374"/>
      <c r="G27" s="386">
        <v>24485195.699999999</v>
      </c>
      <c r="H27" s="386">
        <v>987886</v>
      </c>
      <c r="I27" s="386">
        <v>8824418</v>
      </c>
      <c r="J27" s="386">
        <v>8547492</v>
      </c>
      <c r="K27" s="386">
        <v>5224847.3924283963</v>
      </c>
    </row>
    <row r="28" spans="1:11" ht="15" x14ac:dyDescent="0.25">
      <c r="A28" s="307" t="s">
        <v>825</v>
      </c>
      <c r="B28" s="386">
        <f>SUM(G28:K28)</f>
        <v>348610.37319999997</v>
      </c>
      <c r="C28" s="392"/>
      <c r="D28" s="391"/>
      <c r="E28" s="391"/>
      <c r="F28" s="395"/>
      <c r="G28" s="386">
        <f>G25</f>
        <v>0</v>
      </c>
      <c r="H28" s="386">
        <f t="shared" ref="H28:K28" si="2">H25</f>
        <v>134453.87319999997</v>
      </c>
      <c r="I28" s="386">
        <f t="shared" si="2"/>
        <v>214156.5</v>
      </c>
      <c r="J28" s="386">
        <f t="shared" si="2"/>
        <v>0</v>
      </c>
      <c r="K28" s="386">
        <f t="shared" si="2"/>
        <v>0</v>
      </c>
    </row>
    <row r="29" spans="1:11" x14ac:dyDescent="0.2"/>
    <row r="30" spans="1:11" ht="18" x14ac:dyDescent="0.25">
      <c r="A30" s="625" t="s">
        <v>1005</v>
      </c>
      <c r="B30" s="625"/>
      <c r="C30" s="625"/>
      <c r="D30" s="625"/>
      <c r="E30" s="374"/>
      <c r="F30" s="624" t="s">
        <v>567</v>
      </c>
      <c r="G30" s="624"/>
      <c r="H30" s="624"/>
      <c r="I30" s="624"/>
      <c r="J30" s="624"/>
    </row>
    <row r="31" spans="1:11" ht="15" x14ac:dyDescent="0.25">
      <c r="A31" s="318" t="s">
        <v>813</v>
      </c>
      <c r="B31" s="373" t="s">
        <v>567</v>
      </c>
      <c r="C31" s="373" t="s">
        <v>569</v>
      </c>
      <c r="D31" s="373" t="s">
        <v>570</v>
      </c>
      <c r="E31" s="374"/>
      <c r="F31" s="381" t="s">
        <v>573</v>
      </c>
      <c r="G31" s="383" t="s">
        <v>574</v>
      </c>
      <c r="H31" s="381" t="s">
        <v>575</v>
      </c>
      <c r="I31" s="382" t="s">
        <v>576</v>
      </c>
      <c r="J31" s="382" t="s">
        <v>577</v>
      </c>
    </row>
    <row r="32" spans="1:11" x14ac:dyDescent="0.2">
      <c r="A32" s="322" t="s">
        <v>826</v>
      </c>
      <c r="B32" s="326">
        <f>SUM(F32:J32)</f>
        <v>6280</v>
      </c>
      <c r="C32" s="326">
        <v>3267</v>
      </c>
      <c r="D32" s="326">
        <v>7207</v>
      </c>
      <c r="E32" s="374"/>
      <c r="F32" s="375">
        <v>832</v>
      </c>
      <c r="G32" s="376">
        <v>2207</v>
      </c>
      <c r="H32" s="375">
        <v>823</v>
      </c>
      <c r="I32" s="375">
        <v>109</v>
      </c>
      <c r="J32" s="375">
        <v>2309</v>
      </c>
    </row>
    <row r="33" spans="1:16" x14ac:dyDescent="0.2">
      <c r="A33" s="322" t="s">
        <v>827</v>
      </c>
      <c r="B33" s="326">
        <f t="shared" ref="B33:B43" si="3">SUM(F33:J33)</f>
        <v>1181</v>
      </c>
      <c r="C33" s="326">
        <v>1573</v>
      </c>
      <c r="D33" s="326">
        <v>1792</v>
      </c>
      <c r="E33" s="374"/>
      <c r="F33" s="375">
        <v>0</v>
      </c>
      <c r="G33" s="376">
        <v>0</v>
      </c>
      <c r="H33" s="375">
        <v>864</v>
      </c>
      <c r="I33" s="375">
        <v>135</v>
      </c>
      <c r="J33" s="375">
        <v>182</v>
      </c>
    </row>
    <row r="34" spans="1:16" x14ac:dyDescent="0.2">
      <c r="A34" s="322" t="s">
        <v>828</v>
      </c>
      <c r="B34" s="326">
        <f t="shared" si="3"/>
        <v>5658</v>
      </c>
      <c r="C34" s="326">
        <v>4814</v>
      </c>
      <c r="D34" s="326">
        <v>67</v>
      </c>
      <c r="E34" s="374"/>
      <c r="F34" s="375">
        <v>3412</v>
      </c>
      <c r="G34" s="376">
        <v>850</v>
      </c>
      <c r="H34" s="375">
        <v>177</v>
      </c>
      <c r="I34" s="375">
        <v>408</v>
      </c>
      <c r="J34" s="375">
        <v>811</v>
      </c>
    </row>
    <row r="35" spans="1:16" x14ac:dyDescent="0.2">
      <c r="A35" s="322" t="s">
        <v>829</v>
      </c>
      <c r="B35" s="326">
        <f t="shared" si="3"/>
        <v>0</v>
      </c>
      <c r="C35" s="326">
        <v>9</v>
      </c>
      <c r="D35" s="326">
        <v>10</v>
      </c>
      <c r="E35" s="374"/>
      <c r="F35" s="375">
        <v>0</v>
      </c>
      <c r="G35" s="376">
        <v>0</v>
      </c>
      <c r="H35" s="375">
        <v>0</v>
      </c>
      <c r="I35" s="375">
        <v>0</v>
      </c>
      <c r="J35" s="375">
        <v>0</v>
      </c>
    </row>
    <row r="36" spans="1:16" x14ac:dyDescent="0.2">
      <c r="A36" s="322" t="s">
        <v>830</v>
      </c>
      <c r="B36" s="326">
        <f t="shared" si="3"/>
        <v>0</v>
      </c>
      <c r="C36" s="326">
        <v>40</v>
      </c>
      <c r="D36" s="326" t="s">
        <v>279</v>
      </c>
      <c r="E36" s="374"/>
      <c r="F36" s="375">
        <v>0</v>
      </c>
      <c r="G36" s="376">
        <v>0</v>
      </c>
      <c r="H36" s="375">
        <v>0</v>
      </c>
      <c r="I36" s="375">
        <v>0</v>
      </c>
      <c r="J36" s="375">
        <v>0</v>
      </c>
    </row>
    <row r="37" spans="1:16" x14ac:dyDescent="0.2">
      <c r="A37" s="322" t="s">
        <v>831</v>
      </c>
      <c r="B37" s="326">
        <f t="shared" si="3"/>
        <v>5025</v>
      </c>
      <c r="C37" s="326" t="s">
        <v>279</v>
      </c>
      <c r="D37" s="326" t="s">
        <v>279</v>
      </c>
      <c r="E37" s="374"/>
      <c r="F37" s="375">
        <v>0</v>
      </c>
      <c r="G37" s="376">
        <v>73</v>
      </c>
      <c r="H37" s="375">
        <v>4952</v>
      </c>
      <c r="I37" s="375">
        <v>0</v>
      </c>
      <c r="J37" s="375">
        <v>0</v>
      </c>
    </row>
    <row r="38" spans="1:16" x14ac:dyDescent="0.2">
      <c r="A38" s="322" t="s">
        <v>832</v>
      </c>
      <c r="B38" s="326">
        <f t="shared" si="3"/>
        <v>13.85</v>
      </c>
      <c r="C38" s="326" t="s">
        <v>279</v>
      </c>
      <c r="D38" s="326" t="s">
        <v>279</v>
      </c>
      <c r="E38" s="374"/>
      <c r="F38" s="375">
        <v>8.75</v>
      </c>
      <c r="G38" s="376">
        <v>0</v>
      </c>
      <c r="H38" s="375">
        <v>0</v>
      </c>
      <c r="I38" s="375">
        <v>0</v>
      </c>
      <c r="J38" s="375">
        <v>5.0999999999999996</v>
      </c>
    </row>
    <row r="39" spans="1:16" x14ac:dyDescent="0.2">
      <c r="A39" s="322" t="s">
        <v>833</v>
      </c>
      <c r="B39" s="326">
        <f t="shared" si="3"/>
        <v>4528.6000000000004</v>
      </c>
      <c r="C39" s="326" t="s">
        <v>279</v>
      </c>
      <c r="D39" s="326" t="s">
        <v>279</v>
      </c>
      <c r="E39" s="374"/>
      <c r="F39" s="375">
        <v>0</v>
      </c>
      <c r="G39" s="376">
        <v>4509</v>
      </c>
      <c r="H39" s="375">
        <v>0</v>
      </c>
      <c r="I39" s="375">
        <v>0</v>
      </c>
      <c r="J39" s="375">
        <v>19.600000000000001</v>
      </c>
    </row>
    <row r="40" spans="1:16" x14ac:dyDescent="0.2">
      <c r="A40" s="322" t="s">
        <v>834</v>
      </c>
      <c r="B40" s="326">
        <f t="shared" si="3"/>
        <v>4</v>
      </c>
      <c r="C40" s="326">
        <v>6027</v>
      </c>
      <c r="D40" s="326" t="s">
        <v>279</v>
      </c>
      <c r="E40" s="374"/>
      <c r="F40" s="375">
        <v>0</v>
      </c>
      <c r="G40" s="375">
        <v>0</v>
      </c>
      <c r="H40" s="375">
        <v>4</v>
      </c>
      <c r="I40" s="375">
        <v>0</v>
      </c>
      <c r="J40" s="375">
        <v>0</v>
      </c>
    </row>
    <row r="41" spans="1:16" x14ac:dyDescent="0.2">
      <c r="A41" s="390" t="s">
        <v>835</v>
      </c>
      <c r="B41" s="385">
        <f t="shared" si="3"/>
        <v>2105.1</v>
      </c>
      <c r="C41" s="385">
        <v>2285</v>
      </c>
      <c r="D41" s="385" t="s">
        <v>279</v>
      </c>
      <c r="E41" s="374"/>
      <c r="F41" s="397">
        <v>435</v>
      </c>
      <c r="G41" s="397">
        <v>292.10000000000002</v>
      </c>
      <c r="H41" s="397">
        <v>215</v>
      </c>
      <c r="I41" s="397">
        <v>1032</v>
      </c>
      <c r="J41" s="397">
        <v>131</v>
      </c>
    </row>
    <row r="42" spans="1:16" ht="15" x14ac:dyDescent="0.25">
      <c r="A42" s="307" t="s">
        <v>836</v>
      </c>
      <c r="B42" s="386">
        <f t="shared" si="3"/>
        <v>24795.55</v>
      </c>
      <c r="C42" s="387">
        <v>18015</v>
      </c>
      <c r="D42" s="387">
        <v>9076</v>
      </c>
      <c r="E42" s="374"/>
      <c r="F42" s="398">
        <v>4687.75</v>
      </c>
      <c r="G42" s="398">
        <f>SUM(G32:G41)</f>
        <v>7931.1</v>
      </c>
      <c r="H42" s="398">
        <v>7035</v>
      </c>
      <c r="I42" s="398">
        <v>1684</v>
      </c>
      <c r="J42" s="398">
        <v>3457.7</v>
      </c>
    </row>
    <row r="43" spans="1:16" ht="15" x14ac:dyDescent="0.25">
      <c r="A43" s="307" t="s">
        <v>837</v>
      </c>
      <c r="B43" s="386">
        <f t="shared" si="3"/>
        <v>5671.85</v>
      </c>
      <c r="C43" s="387">
        <v>4814</v>
      </c>
      <c r="D43" s="387">
        <v>67</v>
      </c>
      <c r="E43" s="374"/>
      <c r="F43" s="398">
        <v>3420.75</v>
      </c>
      <c r="G43" s="398">
        <v>850</v>
      </c>
      <c r="H43" s="398">
        <v>177</v>
      </c>
      <c r="I43" s="398">
        <v>408</v>
      </c>
      <c r="J43" s="398">
        <v>816.1</v>
      </c>
    </row>
    <row r="44" spans="1:16" x14ac:dyDescent="0.2"/>
    <row r="45" spans="1:16" s="9" customFormat="1" ht="18" x14ac:dyDescent="0.2">
      <c r="A45" s="623" t="s">
        <v>838</v>
      </c>
      <c r="B45" s="623"/>
      <c r="C45" s="623"/>
      <c r="D45" s="623"/>
      <c r="E45" s="623"/>
      <c r="F45" s="623"/>
      <c r="G45" s="8"/>
      <c r="H45" s="8"/>
      <c r="I45" s="8"/>
      <c r="J45" s="8"/>
      <c r="K45" s="8"/>
      <c r="L45" s="8"/>
      <c r="M45" s="8"/>
      <c r="N45" s="8"/>
      <c r="O45" s="8"/>
      <c r="P45" s="8"/>
    </row>
    <row r="46" spans="1:16" s="9" customFormat="1" x14ac:dyDescent="0.2">
      <c r="A46" s="318"/>
      <c r="B46" s="328" t="s">
        <v>573</v>
      </c>
      <c r="C46" s="328" t="s">
        <v>577</v>
      </c>
      <c r="D46" s="328" t="s">
        <v>576</v>
      </c>
      <c r="E46" s="329" t="s">
        <v>575</v>
      </c>
      <c r="F46" s="329" t="s">
        <v>574</v>
      </c>
      <c r="G46" s="175"/>
      <c r="H46" s="8"/>
      <c r="I46" s="8"/>
      <c r="J46" s="8"/>
      <c r="K46" s="8"/>
      <c r="L46" s="8"/>
      <c r="M46" s="8"/>
      <c r="N46" s="8"/>
      <c r="O46" s="8"/>
      <c r="P46" s="8"/>
    </row>
    <row r="47" spans="1:16" s="9" customFormat="1" x14ac:dyDescent="0.2">
      <c r="A47" s="322" t="s">
        <v>839</v>
      </c>
      <c r="B47" s="371">
        <v>1</v>
      </c>
      <c r="C47" s="371">
        <v>1</v>
      </c>
      <c r="D47" s="371">
        <v>1</v>
      </c>
      <c r="E47" s="371">
        <v>1</v>
      </c>
      <c r="F47" s="371">
        <v>2</v>
      </c>
      <c r="G47" s="176"/>
      <c r="H47" s="8"/>
      <c r="I47" s="8"/>
      <c r="J47" s="8"/>
      <c r="K47" s="8"/>
      <c r="L47" s="8"/>
      <c r="M47" s="8"/>
      <c r="N47" s="8"/>
      <c r="O47" s="8"/>
      <c r="P47" s="8"/>
    </row>
    <row r="48" spans="1:16" s="9" customFormat="1" x14ac:dyDescent="0.2">
      <c r="A48" s="322" t="s">
        <v>840</v>
      </c>
      <c r="B48" s="371" t="s">
        <v>279</v>
      </c>
      <c r="C48" s="371" t="s">
        <v>279</v>
      </c>
      <c r="D48" s="371" t="s">
        <v>279</v>
      </c>
      <c r="E48" s="371" t="s">
        <v>279</v>
      </c>
      <c r="F48" s="371">
        <v>3</v>
      </c>
      <c r="G48" s="176"/>
      <c r="H48" s="8"/>
      <c r="I48" s="8"/>
      <c r="J48" s="8"/>
      <c r="K48" s="8"/>
      <c r="L48" s="8"/>
      <c r="M48" s="8"/>
      <c r="N48" s="8"/>
      <c r="O48" s="8"/>
      <c r="P48" s="8"/>
    </row>
    <row r="49" spans="1:16" s="9" customFormat="1" x14ac:dyDescent="0.2">
      <c r="A49" s="322" t="s">
        <v>841</v>
      </c>
      <c r="B49" s="372" t="s">
        <v>842</v>
      </c>
      <c r="C49" s="372" t="s">
        <v>843</v>
      </c>
      <c r="D49" s="372" t="s">
        <v>842</v>
      </c>
      <c r="E49" s="372" t="s">
        <v>844</v>
      </c>
      <c r="F49" s="372" t="s">
        <v>845</v>
      </c>
      <c r="G49" s="176"/>
      <c r="H49" s="8"/>
      <c r="I49" s="8"/>
      <c r="J49" s="8"/>
      <c r="K49" s="8"/>
      <c r="L49" s="8"/>
      <c r="M49" s="8"/>
      <c r="N49" s="8"/>
      <c r="O49" s="8"/>
      <c r="P49" s="8"/>
    </row>
    <row r="50" spans="1:16" s="9" customFormat="1" x14ac:dyDescent="0.2">
      <c r="A50" s="8"/>
      <c r="B50" s="8"/>
      <c r="C50" s="8"/>
      <c r="D50" s="8"/>
      <c r="E50" s="8"/>
      <c r="F50" s="8"/>
      <c r="G50" s="8"/>
      <c r="H50" s="8"/>
      <c r="I50" s="8"/>
      <c r="J50" s="8"/>
      <c r="K50" s="8"/>
      <c r="L50" s="8"/>
      <c r="M50" s="8"/>
      <c r="N50" s="8"/>
      <c r="O50" s="8"/>
      <c r="P50" s="8"/>
    </row>
    <row r="51" spans="1:16" x14ac:dyDescent="0.2"/>
    <row r="52" spans="1:16" x14ac:dyDescent="0.2"/>
    <row r="53" spans="1:16" x14ac:dyDescent="0.2"/>
    <row r="54" spans="1:16" x14ac:dyDescent="0.2"/>
    <row r="55" spans="1:16" x14ac:dyDescent="0.2"/>
    <row r="56" spans="1:16" x14ac:dyDescent="0.2"/>
    <row r="57" spans="1:16" x14ac:dyDescent="0.2"/>
    <row r="58" spans="1:16" x14ac:dyDescent="0.2"/>
  </sheetData>
  <sheetProtection algorithmName="SHA-512" hashValue="gVqwmlMJIhvOyZK9bXWLpT8NANlmejtqBSpicRUb0h8/RSKDXssglETQY48+ZhP7goIf8YThWD9xSdKDClYJfw==" saltValue="HcDW8Cl9bYabulw65+X02A==" spinCount="100000" sheet="1" objects="1" scenarios="1"/>
  <mergeCells count="8">
    <mergeCell ref="A45:F45"/>
    <mergeCell ref="A4:F4"/>
    <mergeCell ref="A13:C13"/>
    <mergeCell ref="F30:J30"/>
    <mergeCell ref="A30:D30"/>
    <mergeCell ref="A21:E21"/>
    <mergeCell ref="H4:L4"/>
    <mergeCell ref="G21:K2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0ED7A-79AB-48BF-8A2D-D5B430F6D2C8}">
  <sheetPr codeName="Sheet11">
    <tabColor rgb="FF00E1B1"/>
  </sheetPr>
  <dimension ref="A1:I47"/>
  <sheetViews>
    <sheetView zoomScaleNormal="100" workbookViewId="0">
      <selection activeCell="A38" sqref="A38"/>
    </sheetView>
  </sheetViews>
  <sheetFormatPr defaultColWidth="0" defaultRowHeight="14.25" zeroHeight="1" x14ac:dyDescent="0.2"/>
  <cols>
    <col min="1" max="1" width="90.7109375" style="9" customWidth="1"/>
    <col min="2" max="2" width="14.28515625" style="9" bestFit="1" customWidth="1"/>
    <col min="3" max="4" width="15.42578125" style="9" bestFit="1" customWidth="1"/>
    <col min="5" max="5" width="18.5703125" style="9" bestFit="1" customWidth="1"/>
    <col min="6" max="6" width="18" style="9" customWidth="1"/>
    <col min="7" max="7" width="19.85546875" style="9" bestFit="1" customWidth="1"/>
    <col min="8" max="8" width="8.7109375" style="9" customWidth="1"/>
    <col min="9" max="9" width="0" style="9" hidden="1" customWidth="1"/>
    <col min="10" max="16384" width="8.7109375" style="9" hidden="1"/>
  </cols>
  <sheetData>
    <row r="1" spans="1:9" x14ac:dyDescent="0.2">
      <c r="A1" s="8"/>
      <c r="B1" s="8"/>
      <c r="C1" s="8"/>
      <c r="D1" s="8"/>
      <c r="E1" s="8"/>
      <c r="F1" s="8"/>
      <c r="G1" s="8"/>
      <c r="H1" s="8"/>
    </row>
    <row r="2" spans="1:9" ht="26.25" x14ac:dyDescent="0.4">
      <c r="A2" s="573" t="s">
        <v>15</v>
      </c>
      <c r="B2" s="8"/>
      <c r="C2" s="8"/>
      <c r="D2" s="8"/>
      <c r="E2" s="8"/>
      <c r="F2" s="8"/>
      <c r="G2" s="8"/>
      <c r="H2" s="8"/>
    </row>
    <row r="3" spans="1:9" x14ac:dyDescent="0.2">
      <c r="A3" s="8"/>
      <c r="B3" s="8"/>
      <c r="C3" s="8"/>
      <c r="D3" s="8"/>
      <c r="E3" s="8"/>
      <c r="F3" s="8"/>
      <c r="G3" s="8"/>
      <c r="H3" s="8"/>
    </row>
    <row r="4" spans="1:9" ht="18" x14ac:dyDescent="0.2">
      <c r="A4" s="619" t="s">
        <v>358</v>
      </c>
      <c r="B4" s="619"/>
      <c r="C4" s="619"/>
      <c r="D4" s="504"/>
      <c r="E4" s="504"/>
      <c r="F4" s="504"/>
      <c r="G4" s="505"/>
      <c r="H4" s="8"/>
    </row>
    <row r="5" spans="1:9" ht="15" x14ac:dyDescent="0.25">
      <c r="A5" s="488" t="s">
        <v>846</v>
      </c>
      <c r="B5" s="373" t="s">
        <v>567</v>
      </c>
      <c r="C5" s="373" t="s">
        <v>569</v>
      </c>
      <c r="D5" s="373" t="s">
        <v>570</v>
      </c>
      <c r="E5" s="373" t="s">
        <v>571</v>
      </c>
      <c r="F5" s="506"/>
      <c r="G5" s="506"/>
      <c r="H5" s="175"/>
      <c r="I5" s="507"/>
    </row>
    <row r="6" spans="1:9" x14ac:dyDescent="0.2">
      <c r="A6" s="508" t="s">
        <v>847</v>
      </c>
      <c r="B6" s="321">
        <v>4460</v>
      </c>
      <c r="C6" s="321">
        <v>2193</v>
      </c>
      <c r="D6" s="321">
        <v>2984</v>
      </c>
      <c r="E6" s="321" t="s">
        <v>279</v>
      </c>
      <c r="F6" s="509"/>
      <c r="G6" s="509"/>
      <c r="H6" s="509"/>
      <c r="I6" s="510"/>
    </row>
    <row r="7" spans="1:9" x14ac:dyDescent="0.2">
      <c r="A7" s="508" t="s">
        <v>848</v>
      </c>
      <c r="B7" s="511">
        <v>323</v>
      </c>
      <c r="C7" s="321">
        <v>188</v>
      </c>
      <c r="D7" s="321">
        <v>18.2</v>
      </c>
      <c r="E7" s="321">
        <v>113.66</v>
      </c>
      <c r="F7" s="509"/>
      <c r="G7" s="509"/>
      <c r="H7" s="509"/>
      <c r="I7" s="510"/>
    </row>
    <row r="8" spans="1:9" ht="16.5" x14ac:dyDescent="0.2">
      <c r="A8" s="508" t="s">
        <v>849</v>
      </c>
      <c r="B8" s="511">
        <v>1</v>
      </c>
      <c r="C8" s="321">
        <v>1</v>
      </c>
      <c r="D8" s="371">
        <v>1</v>
      </c>
      <c r="E8" s="371">
        <v>1</v>
      </c>
      <c r="F8" s="509"/>
      <c r="G8" s="509"/>
      <c r="H8" s="509"/>
      <c r="I8" s="510"/>
    </row>
    <row r="9" spans="1:9" x14ac:dyDescent="0.2">
      <c r="A9" s="512" t="s">
        <v>850</v>
      </c>
      <c r="B9" s="509"/>
      <c r="C9" s="241"/>
      <c r="D9" s="241"/>
      <c r="E9" s="241"/>
      <c r="F9" s="509"/>
      <c r="G9" s="509"/>
      <c r="H9" s="509"/>
      <c r="I9" s="510"/>
    </row>
    <row r="10" spans="1:9" x14ac:dyDescent="0.2">
      <c r="A10" s="513"/>
      <c r="B10" s="8"/>
      <c r="C10" s="509"/>
      <c r="D10" s="509"/>
      <c r="E10" s="509"/>
      <c r="F10" s="509"/>
      <c r="G10" s="509"/>
      <c r="H10" s="8"/>
    </row>
    <row r="11" spans="1:9" ht="18" x14ac:dyDescent="0.2">
      <c r="A11" s="619" t="s">
        <v>1007</v>
      </c>
      <c r="B11" s="619"/>
      <c r="C11" s="619"/>
      <c r="D11" s="619"/>
      <c r="E11" s="619"/>
      <c r="F11" s="509"/>
      <c r="G11" s="509"/>
      <c r="H11" s="8"/>
    </row>
    <row r="12" spans="1:9" ht="15" x14ac:dyDescent="0.25">
      <c r="A12" s="488" t="s">
        <v>851</v>
      </c>
      <c r="B12" s="373" t="s">
        <v>567</v>
      </c>
      <c r="C12" s="373" t="s">
        <v>569</v>
      </c>
      <c r="D12" s="373" t="s">
        <v>570</v>
      </c>
      <c r="E12" s="373" t="s">
        <v>571</v>
      </c>
      <c r="F12" s="509"/>
      <c r="G12" s="509"/>
      <c r="H12" s="8"/>
    </row>
    <row r="13" spans="1:9" x14ac:dyDescent="0.2">
      <c r="A13" s="514" t="s">
        <v>852</v>
      </c>
      <c r="B13" s="372">
        <v>1</v>
      </c>
      <c r="C13" s="372">
        <v>1</v>
      </c>
      <c r="D13" s="372">
        <v>1</v>
      </c>
      <c r="E13" s="372">
        <v>1</v>
      </c>
      <c r="F13" s="509"/>
      <c r="G13" s="509"/>
      <c r="H13" s="8"/>
    </row>
    <row r="14" spans="1:9" x14ac:dyDescent="0.2">
      <c r="A14" s="508" t="s">
        <v>853</v>
      </c>
      <c r="B14" s="372">
        <v>1</v>
      </c>
      <c r="C14" s="372">
        <v>1</v>
      </c>
      <c r="D14" s="372">
        <v>1</v>
      </c>
      <c r="E14" s="372">
        <v>1</v>
      </c>
      <c r="F14" s="509"/>
      <c r="G14" s="509"/>
      <c r="H14" s="8"/>
    </row>
    <row r="15" spans="1:9" x14ac:dyDescent="0.2">
      <c r="A15" s="8"/>
      <c r="B15" s="8"/>
      <c r="C15" s="8"/>
      <c r="D15" s="8"/>
      <c r="E15" s="8"/>
      <c r="F15" s="8"/>
      <c r="G15" s="8"/>
      <c r="H15" s="8"/>
    </row>
    <row r="16" spans="1:9" ht="18" x14ac:dyDescent="0.2">
      <c r="A16" s="619" t="s">
        <v>854</v>
      </c>
      <c r="B16" s="619"/>
      <c r="C16" s="619"/>
      <c r="D16" s="515"/>
      <c r="E16" s="515"/>
      <c r="F16" s="46"/>
      <c r="G16" s="46"/>
      <c r="H16" s="8"/>
    </row>
    <row r="17" spans="1:8" ht="15" x14ac:dyDescent="0.25">
      <c r="A17" s="318"/>
      <c r="B17" s="373" t="s">
        <v>567</v>
      </c>
      <c r="C17" s="516" t="s">
        <v>569</v>
      </c>
      <c r="D17" s="516" t="s">
        <v>570</v>
      </c>
      <c r="E17" s="516" t="s">
        <v>571</v>
      </c>
      <c r="F17" s="175"/>
      <c r="G17" s="175"/>
      <c r="H17" s="8"/>
    </row>
    <row r="18" spans="1:8" ht="15" x14ac:dyDescent="0.25">
      <c r="A18" s="517" t="s">
        <v>855</v>
      </c>
      <c r="B18" s="518">
        <v>3191</v>
      </c>
      <c r="C18" s="519">
        <v>3005</v>
      </c>
      <c r="D18" s="519">
        <v>2374</v>
      </c>
      <c r="E18" s="519">
        <v>2499</v>
      </c>
      <c r="F18" s="370"/>
      <c r="G18" s="370"/>
      <c r="H18" s="8"/>
    </row>
    <row r="19" spans="1:8" ht="16.5" x14ac:dyDescent="0.2">
      <c r="A19" s="322" t="s">
        <v>856</v>
      </c>
      <c r="B19" s="511" t="s">
        <v>857</v>
      </c>
      <c r="C19" s="520">
        <v>2</v>
      </c>
      <c r="D19" s="520">
        <v>1</v>
      </c>
      <c r="E19" s="520">
        <v>1</v>
      </c>
      <c r="F19" s="300"/>
      <c r="G19" s="300"/>
      <c r="H19" s="8"/>
    </row>
    <row r="20" spans="1:8" x14ac:dyDescent="0.2">
      <c r="A20" s="177" t="s">
        <v>858</v>
      </c>
      <c r="B20" s="509"/>
      <c r="C20" s="521"/>
      <c r="D20" s="521"/>
      <c r="E20" s="521"/>
      <c r="F20" s="300"/>
      <c r="G20" s="300"/>
      <c r="H20" s="8"/>
    </row>
    <row r="21" spans="1:8" x14ac:dyDescent="0.2">
      <c r="A21" s="8"/>
      <c r="B21" s="8"/>
      <c r="C21" s="8"/>
      <c r="D21" s="8"/>
      <c r="E21" s="8"/>
      <c r="F21" s="8"/>
      <c r="G21" s="8"/>
      <c r="H21" s="8"/>
    </row>
    <row r="22" spans="1:8" ht="18" x14ac:dyDescent="0.2">
      <c r="A22" s="619" t="s">
        <v>859</v>
      </c>
      <c r="B22" s="619"/>
      <c r="C22" s="619"/>
      <c r="D22" s="619"/>
      <c r="E22" s="619"/>
      <c r="F22" s="8"/>
      <c r="G22" s="8"/>
      <c r="H22" s="8"/>
    </row>
    <row r="23" spans="1:8" ht="15" x14ac:dyDescent="0.25">
      <c r="A23" s="318" t="s">
        <v>860</v>
      </c>
      <c r="B23" s="516" t="s">
        <v>567</v>
      </c>
      <c r="C23" s="516" t="s">
        <v>569</v>
      </c>
      <c r="D23" s="516" t="s">
        <v>570</v>
      </c>
      <c r="E23" s="516" t="s">
        <v>571</v>
      </c>
      <c r="F23" s="8"/>
      <c r="G23" s="8"/>
      <c r="H23" s="8"/>
    </row>
    <row r="24" spans="1:8" x14ac:dyDescent="0.2">
      <c r="A24" s="322" t="s">
        <v>861</v>
      </c>
      <c r="B24" s="326">
        <v>10</v>
      </c>
      <c r="C24" s="520">
        <v>13</v>
      </c>
      <c r="D24" s="326">
        <v>232</v>
      </c>
      <c r="E24" s="326">
        <v>0</v>
      </c>
      <c r="F24" s="8"/>
      <c r="G24" s="8"/>
      <c r="H24" s="8"/>
    </row>
    <row r="25" spans="1:8" x14ac:dyDescent="0.2">
      <c r="A25" s="322" t="s">
        <v>862</v>
      </c>
      <c r="B25" s="522">
        <v>0</v>
      </c>
      <c r="C25" s="522">
        <v>0</v>
      </c>
      <c r="D25" s="522">
        <v>0</v>
      </c>
      <c r="E25" s="522">
        <v>0</v>
      </c>
      <c r="F25" s="8"/>
      <c r="G25" s="8"/>
      <c r="H25" s="8"/>
    </row>
    <row r="26" spans="1:8" x14ac:dyDescent="0.2">
      <c r="A26" s="8"/>
      <c r="B26" s="8"/>
      <c r="C26" s="8"/>
      <c r="D26" s="8"/>
      <c r="E26" s="8"/>
      <c r="F26" s="8"/>
      <c r="G26" s="8"/>
      <c r="H26" s="8"/>
    </row>
    <row r="27" spans="1:8" s="8" customFormat="1" ht="18" x14ac:dyDescent="0.2">
      <c r="A27" s="619" t="s">
        <v>1003</v>
      </c>
      <c r="B27" s="619"/>
      <c r="C27" s="619"/>
      <c r="D27" s="619"/>
      <c r="E27" s="619"/>
      <c r="F27" s="619"/>
      <c r="G27" s="46"/>
      <c r="H27" s="46"/>
    </row>
    <row r="28" spans="1:8" s="8" customFormat="1" ht="14.25" customHeight="1" x14ac:dyDescent="0.25">
      <c r="A28" s="318" t="s">
        <v>863</v>
      </c>
      <c r="B28" s="516" t="s">
        <v>567</v>
      </c>
      <c r="C28" s="516" t="s">
        <v>569</v>
      </c>
      <c r="D28" s="516" t="s">
        <v>570</v>
      </c>
      <c r="E28" s="516" t="s">
        <v>571</v>
      </c>
      <c r="F28" s="516" t="s">
        <v>711</v>
      </c>
      <c r="G28" s="48"/>
      <c r="H28" s="48"/>
    </row>
    <row r="29" spans="1:8" s="8" customFormat="1" x14ac:dyDescent="0.2">
      <c r="A29" s="471" t="s">
        <v>864</v>
      </c>
      <c r="B29" s="523">
        <v>0</v>
      </c>
      <c r="C29" s="520">
        <v>0</v>
      </c>
      <c r="D29" s="520">
        <v>0</v>
      </c>
      <c r="E29" s="520">
        <v>0</v>
      </c>
      <c r="F29" s="520">
        <v>0</v>
      </c>
    </row>
    <row r="30" spans="1:8" s="8" customFormat="1" x14ac:dyDescent="0.2">
      <c r="A30" s="471" t="s">
        <v>865</v>
      </c>
      <c r="B30" s="523">
        <v>0</v>
      </c>
      <c r="C30" s="520">
        <v>0</v>
      </c>
      <c r="D30" s="520">
        <v>0</v>
      </c>
      <c r="E30" s="520">
        <v>0</v>
      </c>
      <c r="F30" s="520">
        <v>0</v>
      </c>
    </row>
    <row r="31" spans="1:8" s="8" customFormat="1" x14ac:dyDescent="0.2">
      <c r="A31" s="524" t="s">
        <v>866</v>
      </c>
      <c r="B31" s="525">
        <v>4</v>
      </c>
      <c r="C31" s="520">
        <v>8</v>
      </c>
      <c r="D31" s="520">
        <v>9</v>
      </c>
      <c r="E31" s="520">
        <v>7</v>
      </c>
      <c r="F31" s="520">
        <v>9</v>
      </c>
    </row>
    <row r="32" spans="1:8" s="8" customFormat="1" x14ac:dyDescent="0.2">
      <c r="A32" s="471" t="s">
        <v>867</v>
      </c>
      <c r="B32" s="523">
        <v>18</v>
      </c>
      <c r="C32" s="526"/>
      <c r="D32" s="527"/>
      <c r="E32" s="527"/>
      <c r="F32" s="527"/>
    </row>
    <row r="33" spans="1:8" s="8" customFormat="1" x14ac:dyDescent="0.2">
      <c r="A33" s="471" t="s">
        <v>868</v>
      </c>
      <c r="B33" s="523">
        <v>123</v>
      </c>
      <c r="C33" s="528"/>
      <c r="D33" s="529"/>
      <c r="E33" s="529"/>
      <c r="F33" s="529"/>
    </row>
    <row r="34" spans="1:8" s="8" customFormat="1" x14ac:dyDescent="0.2"/>
    <row r="35" spans="1:8" x14ac:dyDescent="0.2">
      <c r="A35" s="8"/>
      <c r="B35" s="8"/>
      <c r="C35" s="8"/>
      <c r="D35" s="8"/>
      <c r="E35" s="8"/>
      <c r="F35" s="8"/>
      <c r="G35" s="8"/>
      <c r="H35" s="8"/>
    </row>
    <row r="36" spans="1:8" x14ac:dyDescent="0.2">
      <c r="A36" s="8"/>
      <c r="B36" s="8"/>
      <c r="C36" s="8"/>
      <c r="D36" s="8"/>
      <c r="E36" s="8"/>
      <c r="F36" s="8"/>
      <c r="G36" s="8"/>
      <c r="H36" s="8"/>
    </row>
    <row r="37" spans="1:8" x14ac:dyDescent="0.2">
      <c r="A37" s="8"/>
      <c r="B37" s="8"/>
      <c r="C37" s="8"/>
      <c r="D37" s="8"/>
      <c r="E37" s="8"/>
      <c r="F37" s="8"/>
      <c r="G37" s="8"/>
      <c r="H37" s="8"/>
    </row>
    <row r="38" spans="1:8" x14ac:dyDescent="0.2">
      <c r="A38" s="8"/>
      <c r="B38" s="8"/>
      <c r="C38" s="8"/>
      <c r="D38" s="8"/>
      <c r="E38" s="8"/>
      <c r="F38" s="8"/>
      <c r="G38" s="8"/>
      <c r="H38" s="8"/>
    </row>
    <row r="39" spans="1:8" x14ac:dyDescent="0.2">
      <c r="A39" s="8"/>
      <c r="B39" s="8"/>
      <c r="C39" s="8"/>
      <c r="D39" s="8"/>
      <c r="E39" s="8"/>
      <c r="F39" s="8"/>
      <c r="G39" s="8"/>
      <c r="H39" s="8"/>
    </row>
    <row r="40" spans="1:8" x14ac:dyDescent="0.2">
      <c r="A40" s="8"/>
      <c r="B40" s="8"/>
      <c r="C40" s="8"/>
      <c r="D40" s="8"/>
      <c r="E40" s="8"/>
      <c r="F40" s="8"/>
      <c r="G40" s="8"/>
      <c r="H40" s="8"/>
    </row>
    <row r="41" spans="1:8" hidden="1" x14ac:dyDescent="0.2">
      <c r="A41" s="8"/>
      <c r="B41" s="8"/>
      <c r="C41" s="8"/>
      <c r="D41" s="8"/>
      <c r="E41" s="8"/>
      <c r="F41" s="8"/>
      <c r="G41" s="8"/>
      <c r="H41" s="8"/>
    </row>
    <row r="42" spans="1:8" hidden="1" x14ac:dyDescent="0.2">
      <c r="A42" s="8"/>
      <c r="B42" s="8"/>
      <c r="C42" s="8"/>
      <c r="D42" s="8"/>
      <c r="E42" s="8"/>
      <c r="F42" s="8"/>
      <c r="G42" s="8"/>
      <c r="H42" s="8"/>
    </row>
    <row r="43" spans="1:8" hidden="1" x14ac:dyDescent="0.2">
      <c r="A43" s="8"/>
      <c r="B43" s="8"/>
      <c r="C43" s="8"/>
      <c r="D43" s="8"/>
      <c r="E43" s="8"/>
      <c r="F43" s="8"/>
      <c r="G43" s="8"/>
      <c r="H43" s="8"/>
    </row>
    <row r="44" spans="1:8" hidden="1" x14ac:dyDescent="0.2">
      <c r="A44" s="8"/>
      <c r="B44" s="8"/>
      <c r="C44" s="8"/>
      <c r="D44" s="8"/>
      <c r="E44" s="8"/>
      <c r="F44" s="8"/>
      <c r="G44" s="8"/>
      <c r="H44" s="8"/>
    </row>
    <row r="45" spans="1:8" hidden="1" x14ac:dyDescent="0.2">
      <c r="A45" s="8"/>
      <c r="B45" s="8"/>
      <c r="C45" s="8"/>
      <c r="D45" s="8"/>
      <c r="E45" s="8"/>
      <c r="F45" s="8"/>
      <c r="G45" s="8"/>
      <c r="H45" s="8"/>
    </row>
    <row r="46" spans="1:8" hidden="1" x14ac:dyDescent="0.2">
      <c r="A46" s="8"/>
      <c r="B46" s="8"/>
      <c r="C46" s="8"/>
      <c r="D46" s="8"/>
      <c r="E46" s="8"/>
      <c r="F46" s="8"/>
      <c r="G46" s="8"/>
      <c r="H46" s="8"/>
    </row>
    <row r="47" spans="1:8" hidden="1" x14ac:dyDescent="0.2">
      <c r="A47" s="8"/>
      <c r="B47" s="8"/>
      <c r="C47" s="8"/>
      <c r="D47" s="8"/>
      <c r="E47" s="8"/>
      <c r="F47" s="8"/>
      <c r="G47" s="8"/>
      <c r="H47" s="8"/>
    </row>
  </sheetData>
  <sheetProtection algorithmName="SHA-512" hashValue="x5QSUVMfWy585K5UaiAe4R3XcdOHT8zHwzxPVvxqHVU9L+WWiMMi93Fh5s7Y52Ov8IM2X17JOtq0iAq1MBdUvQ==" saltValue="BFmJNNpYDsG6Je+vVtr4zA==" spinCount="100000" sheet="1" objects="1" scenarios="1"/>
  <mergeCells count="5">
    <mergeCell ref="A27:F27"/>
    <mergeCell ref="A4:C4"/>
    <mergeCell ref="A16:C16"/>
    <mergeCell ref="A11:E11"/>
    <mergeCell ref="A22:E2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71356-1ABE-44BA-8FD8-670BCDC9B2E9}">
  <sheetPr codeName="Sheet12">
    <tabColor rgb="FF27A3FF"/>
  </sheetPr>
  <dimension ref="A1:G51"/>
  <sheetViews>
    <sheetView zoomScaleNormal="100" workbookViewId="0">
      <selection activeCell="A21" sqref="A21"/>
    </sheetView>
  </sheetViews>
  <sheetFormatPr defaultColWidth="0" defaultRowHeight="14.25" zeroHeight="1" x14ac:dyDescent="0.2"/>
  <cols>
    <col min="1" max="1" width="135.5703125" style="9" customWidth="1"/>
    <col min="2" max="2" width="12.42578125" style="9" bestFit="1" customWidth="1"/>
    <col min="3" max="7" width="8.7109375" style="9" customWidth="1"/>
    <col min="8" max="16384" width="8.7109375" style="9" hidden="1"/>
  </cols>
  <sheetData>
    <row r="1" spans="1:7" s="8" customFormat="1" x14ac:dyDescent="0.2"/>
    <row r="2" spans="1:7" s="8" customFormat="1" ht="26.25" x14ac:dyDescent="0.4">
      <c r="A2" s="574" t="s">
        <v>18</v>
      </c>
    </row>
    <row r="3" spans="1:7" s="8" customFormat="1" x14ac:dyDescent="0.2"/>
    <row r="4" spans="1:7" ht="18" x14ac:dyDescent="0.2">
      <c r="A4" s="628" t="s">
        <v>869</v>
      </c>
      <c r="B4" s="628"/>
      <c r="C4" s="8"/>
      <c r="D4" s="8"/>
      <c r="E4" s="8"/>
      <c r="F4" s="8"/>
      <c r="G4" s="8"/>
    </row>
    <row r="5" spans="1:7" ht="15" x14ac:dyDescent="0.25">
      <c r="A5" s="406" t="s">
        <v>870</v>
      </c>
      <c r="B5" s="407" t="s">
        <v>567</v>
      </c>
      <c r="C5" s="8"/>
      <c r="D5" s="8"/>
      <c r="E5" s="8"/>
      <c r="F5" s="8"/>
      <c r="G5" s="8"/>
    </row>
    <row r="6" spans="1:7" ht="16.5" x14ac:dyDescent="0.2">
      <c r="A6" s="408" t="s">
        <v>871</v>
      </c>
      <c r="B6" s="409" t="s">
        <v>872</v>
      </c>
      <c r="C6" s="8"/>
      <c r="D6" s="8"/>
      <c r="E6" s="8"/>
      <c r="F6" s="8"/>
      <c r="G6" s="8"/>
    </row>
    <row r="7" spans="1:7" x14ac:dyDescent="0.2">
      <c r="A7" s="408" t="s">
        <v>873</v>
      </c>
      <c r="B7" s="409" t="s">
        <v>872</v>
      </c>
      <c r="C7" s="8"/>
      <c r="D7" s="8"/>
      <c r="E7" s="8"/>
      <c r="F7" s="8"/>
      <c r="G7" s="8"/>
    </row>
    <row r="8" spans="1:7" x14ac:dyDescent="0.2">
      <c r="A8" s="168" t="s">
        <v>874</v>
      </c>
      <c r="B8" s="8"/>
      <c r="C8" s="8"/>
      <c r="D8" s="8"/>
      <c r="E8" s="8"/>
      <c r="F8" s="8"/>
      <c r="G8" s="8"/>
    </row>
    <row r="9" spans="1:7" x14ac:dyDescent="0.2">
      <c r="A9" s="8"/>
      <c r="B9" s="8"/>
      <c r="C9" s="8"/>
      <c r="D9" s="8"/>
      <c r="E9" s="8"/>
      <c r="F9" s="8"/>
      <c r="G9" s="8"/>
    </row>
    <row r="10" spans="1:7" ht="18" x14ac:dyDescent="0.2">
      <c r="A10" s="628" t="s">
        <v>460</v>
      </c>
      <c r="B10" s="628"/>
      <c r="C10" s="8"/>
      <c r="D10" s="8"/>
      <c r="E10" s="8"/>
      <c r="F10" s="8"/>
      <c r="G10" s="8"/>
    </row>
    <row r="11" spans="1:7" ht="15" x14ac:dyDescent="0.25">
      <c r="A11" s="406" t="s">
        <v>875</v>
      </c>
      <c r="B11" s="407" t="s">
        <v>567</v>
      </c>
      <c r="C11" s="407" t="s">
        <v>569</v>
      </c>
      <c r="D11" s="8"/>
      <c r="E11" s="8"/>
      <c r="F11" s="8"/>
      <c r="G11" s="8"/>
    </row>
    <row r="12" spans="1:7" ht="16.5" x14ac:dyDescent="0.2">
      <c r="A12" s="408" t="s">
        <v>876</v>
      </c>
      <c r="B12" s="410">
        <v>0.2</v>
      </c>
      <c r="C12" s="410">
        <v>0.2</v>
      </c>
      <c r="D12" s="8"/>
      <c r="E12" s="8"/>
      <c r="F12" s="8"/>
      <c r="G12" s="8"/>
    </row>
    <row r="13" spans="1:7" x14ac:dyDescent="0.2">
      <c r="A13" s="408" t="s">
        <v>877</v>
      </c>
      <c r="B13" s="410">
        <v>1</v>
      </c>
      <c r="C13" s="410">
        <v>1</v>
      </c>
      <c r="D13" s="8"/>
      <c r="E13" s="8"/>
      <c r="F13" s="8"/>
      <c r="G13" s="8"/>
    </row>
    <row r="14" spans="1:7" x14ac:dyDescent="0.2">
      <c r="A14" s="408" t="s">
        <v>878</v>
      </c>
      <c r="B14" s="410">
        <v>1</v>
      </c>
      <c r="C14" s="410">
        <v>1</v>
      </c>
      <c r="D14" s="8"/>
      <c r="E14" s="8"/>
      <c r="F14" s="8"/>
      <c r="G14" s="8"/>
    </row>
    <row r="15" spans="1:7" x14ac:dyDescent="0.2">
      <c r="A15" s="408" t="s">
        <v>879</v>
      </c>
      <c r="B15" s="410">
        <v>1</v>
      </c>
      <c r="C15" s="410">
        <v>1</v>
      </c>
      <c r="D15" s="8"/>
      <c r="E15" s="8"/>
      <c r="F15" s="8"/>
      <c r="G15" s="8"/>
    </row>
    <row r="16" spans="1:7" x14ac:dyDescent="0.2">
      <c r="A16" s="408" t="s">
        <v>880</v>
      </c>
      <c r="B16" s="410">
        <v>1</v>
      </c>
      <c r="C16" s="410">
        <v>1</v>
      </c>
      <c r="D16" s="8"/>
      <c r="E16" s="8"/>
      <c r="F16" s="8"/>
      <c r="G16" s="8"/>
    </row>
    <row r="17" spans="1:7" x14ac:dyDescent="0.2">
      <c r="A17" s="408" t="s">
        <v>881</v>
      </c>
      <c r="B17" s="411">
        <v>1</v>
      </c>
      <c r="C17" s="411">
        <v>1</v>
      </c>
      <c r="D17" s="8"/>
      <c r="E17" s="8"/>
      <c r="F17" s="8"/>
      <c r="G17" s="8"/>
    </row>
    <row r="18" spans="1:7" ht="15" x14ac:dyDescent="0.25">
      <c r="A18" s="402" t="s">
        <v>882</v>
      </c>
      <c r="B18" s="403"/>
      <c r="C18" s="403"/>
      <c r="D18" s="8"/>
      <c r="E18" s="8"/>
      <c r="F18" s="8"/>
      <c r="G18" s="8"/>
    </row>
    <row r="19" spans="1:7" x14ac:dyDescent="0.2">
      <c r="A19" s="8"/>
      <c r="B19" s="8"/>
      <c r="C19" s="8"/>
      <c r="D19" s="8"/>
      <c r="E19" s="8"/>
      <c r="F19" s="8"/>
      <c r="G19" s="8"/>
    </row>
    <row r="20" spans="1:7" ht="18" x14ac:dyDescent="0.2">
      <c r="A20" s="628" t="s">
        <v>883</v>
      </c>
      <c r="B20" s="628"/>
      <c r="C20" s="8"/>
      <c r="D20" s="8"/>
      <c r="E20" s="8"/>
      <c r="F20" s="8"/>
      <c r="G20" s="8"/>
    </row>
    <row r="21" spans="1:7" ht="15" x14ac:dyDescent="0.25">
      <c r="A21" s="416" t="s">
        <v>884</v>
      </c>
      <c r="B21" s="417" t="s">
        <v>567</v>
      </c>
      <c r="C21" s="8"/>
      <c r="D21" s="8"/>
      <c r="E21" s="8"/>
      <c r="F21" s="8"/>
      <c r="G21" s="8"/>
    </row>
    <row r="22" spans="1:7" ht="17.25" x14ac:dyDescent="0.25">
      <c r="A22" s="412" t="s">
        <v>885</v>
      </c>
      <c r="B22" s="413">
        <f>SUM(B23:B29)</f>
        <v>15</v>
      </c>
      <c r="C22" s="8"/>
      <c r="D22" s="8"/>
      <c r="E22" s="8"/>
      <c r="F22" s="8"/>
      <c r="G22" s="8"/>
    </row>
    <row r="23" spans="1:7" x14ac:dyDescent="0.2">
      <c r="A23" s="408" t="s">
        <v>886</v>
      </c>
      <c r="B23" s="414">
        <v>3</v>
      </c>
      <c r="C23" s="8"/>
      <c r="D23" s="8"/>
      <c r="E23" s="8"/>
      <c r="F23" s="8"/>
      <c r="G23" s="8"/>
    </row>
    <row r="24" spans="1:7" x14ac:dyDescent="0.2">
      <c r="A24" s="408" t="s">
        <v>887</v>
      </c>
      <c r="B24" s="414">
        <v>1</v>
      </c>
      <c r="C24" s="8"/>
      <c r="D24" s="8"/>
      <c r="E24" s="8"/>
      <c r="F24" s="8"/>
      <c r="G24" s="8"/>
    </row>
    <row r="25" spans="1:7" x14ac:dyDescent="0.2">
      <c r="A25" s="408" t="s">
        <v>888</v>
      </c>
      <c r="B25" s="414">
        <v>9</v>
      </c>
      <c r="C25" s="8"/>
      <c r="D25" s="8"/>
      <c r="E25" s="8"/>
      <c r="F25" s="8"/>
      <c r="G25" s="8"/>
    </row>
    <row r="26" spans="1:7" x14ac:dyDescent="0.2">
      <c r="A26" s="408" t="s">
        <v>889</v>
      </c>
      <c r="B26" s="414">
        <v>1</v>
      </c>
      <c r="C26" s="8"/>
      <c r="D26" s="8"/>
      <c r="E26" s="8"/>
      <c r="F26" s="8"/>
      <c r="G26" s="8"/>
    </row>
    <row r="27" spans="1:7" x14ac:dyDescent="0.2">
      <c r="A27" s="408" t="s">
        <v>890</v>
      </c>
      <c r="B27" s="414">
        <v>1</v>
      </c>
      <c r="C27" s="8"/>
      <c r="D27" s="8"/>
      <c r="E27" s="8"/>
      <c r="F27" s="8"/>
      <c r="G27" s="8"/>
    </row>
    <row r="28" spans="1:7" x14ac:dyDescent="0.2">
      <c r="A28" s="408" t="s">
        <v>891</v>
      </c>
      <c r="B28" s="414">
        <v>0</v>
      </c>
      <c r="C28" s="8"/>
      <c r="D28" s="8"/>
      <c r="E28" s="8"/>
      <c r="F28" s="8"/>
      <c r="G28" s="8"/>
    </row>
    <row r="29" spans="1:7" x14ac:dyDescent="0.2">
      <c r="A29" s="408" t="s">
        <v>892</v>
      </c>
      <c r="B29" s="414">
        <v>0</v>
      </c>
      <c r="C29" s="8"/>
      <c r="D29" s="8"/>
      <c r="E29" s="8"/>
      <c r="F29" s="8"/>
      <c r="G29" s="8"/>
    </row>
    <row r="30" spans="1:7" x14ac:dyDescent="0.2">
      <c r="A30" s="408" t="s">
        <v>893</v>
      </c>
      <c r="B30" s="414">
        <v>15</v>
      </c>
      <c r="C30" s="8"/>
      <c r="D30" s="8"/>
      <c r="E30" s="8"/>
      <c r="F30" s="8"/>
      <c r="G30" s="8"/>
    </row>
    <row r="31" spans="1:7" x14ac:dyDescent="0.2">
      <c r="A31" s="408" t="s">
        <v>894</v>
      </c>
      <c r="B31" s="414">
        <v>0</v>
      </c>
      <c r="C31" s="8"/>
      <c r="D31" s="8"/>
      <c r="E31" s="8"/>
      <c r="F31" s="8"/>
      <c r="G31" s="8"/>
    </row>
    <row r="32" spans="1:7" x14ac:dyDescent="0.2">
      <c r="A32" s="408" t="s">
        <v>895</v>
      </c>
      <c r="B32" s="414">
        <v>15</v>
      </c>
      <c r="C32" s="8"/>
      <c r="D32" s="8"/>
      <c r="E32" s="8"/>
      <c r="F32" s="8"/>
      <c r="G32" s="8"/>
    </row>
    <row r="33" spans="1:7" x14ac:dyDescent="0.2">
      <c r="A33" s="408" t="s">
        <v>896</v>
      </c>
      <c r="B33" s="415">
        <v>1</v>
      </c>
      <c r="C33" s="8"/>
      <c r="D33" s="8"/>
      <c r="E33" s="8"/>
      <c r="F33" s="8"/>
      <c r="G33" s="8"/>
    </row>
    <row r="34" spans="1:7" x14ac:dyDescent="0.2">
      <c r="A34" s="168" t="s">
        <v>897</v>
      </c>
      <c r="B34" s="8"/>
      <c r="C34" s="8"/>
      <c r="D34" s="8"/>
      <c r="E34" s="8"/>
      <c r="F34" s="8"/>
      <c r="G34" s="8"/>
    </row>
    <row r="35" spans="1:7" x14ac:dyDescent="0.2">
      <c r="A35" s="177"/>
      <c r="B35" s="8"/>
      <c r="C35" s="8"/>
      <c r="D35" s="8"/>
      <c r="E35" s="8"/>
      <c r="F35" s="8"/>
      <c r="G35" s="8"/>
    </row>
    <row r="36" spans="1:7" ht="18" x14ac:dyDescent="0.2">
      <c r="A36" s="628" t="s">
        <v>898</v>
      </c>
      <c r="B36" s="628"/>
      <c r="C36" s="628"/>
      <c r="D36" s="628"/>
      <c r="E36" s="628"/>
      <c r="F36" s="8"/>
      <c r="G36" s="8"/>
    </row>
    <row r="37" spans="1:7" ht="15" x14ac:dyDescent="0.25">
      <c r="A37" s="406"/>
      <c r="B37" s="407" t="s">
        <v>567</v>
      </c>
      <c r="C37" s="407" t="s">
        <v>569</v>
      </c>
      <c r="D37" s="407" t="s">
        <v>570</v>
      </c>
      <c r="E37" s="407" t="s">
        <v>571</v>
      </c>
      <c r="F37" s="8"/>
      <c r="G37" s="8"/>
    </row>
    <row r="38" spans="1:7" x14ac:dyDescent="0.2">
      <c r="A38" s="408" t="s">
        <v>899</v>
      </c>
      <c r="B38" s="409">
        <v>0</v>
      </c>
      <c r="C38" s="409">
        <v>0</v>
      </c>
      <c r="D38" s="409">
        <v>0</v>
      </c>
      <c r="E38" s="409">
        <v>0</v>
      </c>
      <c r="F38" s="8"/>
      <c r="G38" s="8"/>
    </row>
    <row r="39" spans="1:7" x14ac:dyDescent="0.2">
      <c r="A39" s="408" t="s">
        <v>900</v>
      </c>
      <c r="B39" s="409">
        <v>0</v>
      </c>
      <c r="C39" s="409">
        <v>0</v>
      </c>
      <c r="D39" s="409">
        <v>0</v>
      </c>
      <c r="E39" s="409">
        <v>0</v>
      </c>
      <c r="F39" s="8"/>
      <c r="G39" s="8"/>
    </row>
    <row r="40" spans="1:7" x14ac:dyDescent="0.2">
      <c r="A40" s="404"/>
      <c r="C40" s="8"/>
      <c r="D40" s="8"/>
      <c r="E40" s="8"/>
      <c r="F40" s="8"/>
      <c r="G40" s="8"/>
    </row>
    <row r="41" spans="1:7" ht="18.75" customHeight="1" x14ac:dyDescent="0.25">
      <c r="A41" s="627" t="s">
        <v>465</v>
      </c>
      <c r="B41" s="627"/>
      <c r="C41" s="8"/>
      <c r="D41" s="8"/>
      <c r="E41" s="8"/>
      <c r="F41" s="8"/>
      <c r="G41" s="8"/>
    </row>
    <row r="42" spans="1:7" ht="15" x14ac:dyDescent="0.25">
      <c r="A42" s="418" t="s">
        <v>901</v>
      </c>
      <c r="B42" s="419" t="s">
        <v>567</v>
      </c>
      <c r="C42" s="8"/>
      <c r="D42" s="8"/>
      <c r="E42" s="8"/>
      <c r="F42" s="8"/>
      <c r="G42" s="8"/>
    </row>
    <row r="43" spans="1:7" ht="16.5" x14ac:dyDescent="0.2">
      <c r="A43" s="420" t="s">
        <v>902</v>
      </c>
      <c r="B43" s="421">
        <v>1</v>
      </c>
      <c r="C43" s="8"/>
      <c r="D43" s="8"/>
      <c r="E43" s="8"/>
      <c r="F43" s="8"/>
      <c r="G43" s="8"/>
    </row>
    <row r="44" spans="1:7" ht="16.5" x14ac:dyDescent="0.2">
      <c r="A44" s="422" t="s">
        <v>903</v>
      </c>
      <c r="B44" s="421">
        <v>0.54</v>
      </c>
      <c r="C44" s="8"/>
      <c r="D44" s="8"/>
      <c r="E44" s="8"/>
      <c r="F44" s="8"/>
      <c r="G44" s="8"/>
    </row>
    <row r="45" spans="1:7" x14ac:dyDescent="0.2">
      <c r="A45" s="422" t="s">
        <v>904</v>
      </c>
      <c r="B45" s="421">
        <v>0</v>
      </c>
      <c r="C45" s="8"/>
      <c r="D45" s="8"/>
      <c r="E45" s="8"/>
      <c r="F45" s="8"/>
      <c r="G45" s="8"/>
    </row>
    <row r="46" spans="1:7" x14ac:dyDescent="0.2">
      <c r="A46" s="422" t="s">
        <v>905</v>
      </c>
      <c r="B46" s="423" t="s">
        <v>906</v>
      </c>
      <c r="C46" s="8"/>
      <c r="D46" s="8"/>
      <c r="E46" s="8"/>
      <c r="F46" s="8"/>
      <c r="G46" s="8"/>
    </row>
    <row r="47" spans="1:7" x14ac:dyDescent="0.2">
      <c r="A47" s="405"/>
      <c r="B47" s="405"/>
      <c r="C47" s="8"/>
      <c r="D47" s="8"/>
      <c r="E47" s="8"/>
      <c r="F47" s="8"/>
      <c r="G47" s="8"/>
    </row>
    <row r="48" spans="1:7" ht="22.5" x14ac:dyDescent="0.2">
      <c r="A48" s="174" t="s">
        <v>907</v>
      </c>
      <c r="B48" s="405"/>
      <c r="C48" s="8"/>
      <c r="D48" s="8"/>
      <c r="E48" s="8"/>
      <c r="F48" s="8"/>
      <c r="G48" s="8"/>
    </row>
    <row r="49" spans="1:7" x14ac:dyDescent="0.2">
      <c r="A49" s="174" t="s">
        <v>908</v>
      </c>
      <c r="B49" s="405"/>
      <c r="C49" s="8"/>
      <c r="D49" s="8"/>
      <c r="E49" s="8"/>
      <c r="F49" s="8"/>
      <c r="G49" s="8"/>
    </row>
    <row r="50" spans="1:7" x14ac:dyDescent="0.2">
      <c r="A50" s="8"/>
      <c r="B50" s="8"/>
      <c r="C50" s="8"/>
      <c r="D50" s="8"/>
      <c r="E50" s="8"/>
      <c r="F50" s="8"/>
      <c r="G50" s="8"/>
    </row>
    <row r="51" spans="1:7" x14ac:dyDescent="0.2">
      <c r="A51" s="8"/>
      <c r="B51" s="8"/>
      <c r="C51" s="8"/>
      <c r="D51" s="8"/>
      <c r="E51" s="8"/>
      <c r="F51" s="8"/>
      <c r="G51" s="8"/>
    </row>
  </sheetData>
  <sheetProtection algorithmName="SHA-512" hashValue="TEwk6TYO9yunoRUejAMXuQlkz3xW9L8/dR8iVXVQ6w/KdbOUdVYnED+oGZEAUctLgJFOPu301MTyt1JkggQpEg==" saltValue="XlecmvQoJw4oxp6FScebKA==" spinCount="100000" sheet="1" objects="1" scenarios="1"/>
  <mergeCells count="5">
    <mergeCell ref="A41:B41"/>
    <mergeCell ref="A4:B4"/>
    <mergeCell ref="A10:B10"/>
    <mergeCell ref="A20:B20"/>
    <mergeCell ref="A36:E36"/>
  </mergeCells>
  <pageMargins left="0.7" right="0.7" top="0.75" bottom="0.75" header="0.3" footer="0.3"/>
  <pageSetup paperSize="9" orientation="landscape" r:id="rId1"/>
  <ignoredErrors>
    <ignoredError sqref="B22"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E241C-6A74-4ACD-9825-D6175376DCCF}">
  <sheetPr codeName="Sheet13">
    <tabColor rgb="FF005696"/>
  </sheetPr>
  <dimension ref="A1:F41"/>
  <sheetViews>
    <sheetView showGridLines="0" zoomScaleNormal="100" workbookViewId="0">
      <selection activeCell="A2" sqref="A2"/>
    </sheetView>
  </sheetViews>
  <sheetFormatPr defaultColWidth="0" defaultRowHeight="21.75" customHeight="1" zeroHeight="1" x14ac:dyDescent="0.25"/>
  <cols>
    <col min="1" max="1" width="124.85546875" style="192" bestFit="1" customWidth="1"/>
    <col min="2" max="2" width="24.42578125" style="425" bestFit="1" customWidth="1"/>
    <col min="3" max="3" width="37" style="425" bestFit="1" customWidth="1"/>
    <col min="4" max="5" width="9.140625" style="192" customWidth="1"/>
    <col min="6" max="6" width="0" style="192" hidden="1" customWidth="1"/>
    <col min="7" max="16384" width="9.140625" style="192" hidden="1"/>
  </cols>
  <sheetData>
    <row r="1" spans="1:5" ht="11.1" customHeight="1" x14ac:dyDescent="0.25"/>
    <row r="2" spans="1:5" s="426" customFormat="1" ht="21.75" customHeight="1" x14ac:dyDescent="0.4">
      <c r="A2" s="575" t="s">
        <v>9</v>
      </c>
    </row>
    <row r="3" spans="1:5" ht="14.1" customHeight="1" x14ac:dyDescent="0.25"/>
    <row r="4" spans="1:5" ht="15" x14ac:dyDescent="0.25">
      <c r="A4" s="427" t="s">
        <v>909</v>
      </c>
      <c r="B4" s="427" t="s">
        <v>910</v>
      </c>
      <c r="C4" s="427" t="s">
        <v>911</v>
      </c>
      <c r="D4" s="13"/>
      <c r="E4" s="13"/>
    </row>
    <row r="5" spans="1:5" ht="14.25" x14ac:dyDescent="0.25">
      <c r="A5" s="428" t="s">
        <v>978</v>
      </c>
      <c r="B5" s="428" t="s">
        <v>912</v>
      </c>
      <c r="C5" s="428" t="s">
        <v>42</v>
      </c>
      <c r="D5" s="13"/>
      <c r="E5" s="13"/>
    </row>
    <row r="6" spans="1:5" ht="14.25" x14ac:dyDescent="0.25">
      <c r="A6" s="428" t="s">
        <v>913</v>
      </c>
      <c r="B6" s="428" t="s">
        <v>574</v>
      </c>
      <c r="C6" s="428" t="s">
        <v>914</v>
      </c>
      <c r="D6" s="13"/>
      <c r="E6" s="13"/>
    </row>
    <row r="7" spans="1:5" ht="14.25" x14ac:dyDescent="0.25">
      <c r="A7" s="428" t="s">
        <v>915</v>
      </c>
      <c r="B7" s="428" t="s">
        <v>572</v>
      </c>
      <c r="C7" s="428" t="s">
        <v>914</v>
      </c>
      <c r="D7" s="13"/>
      <c r="E7" s="13"/>
    </row>
    <row r="8" spans="1:5" ht="14.25" x14ac:dyDescent="0.25">
      <c r="A8" s="428" t="s">
        <v>916</v>
      </c>
      <c r="B8" s="428" t="s">
        <v>572</v>
      </c>
      <c r="C8" s="428" t="s">
        <v>917</v>
      </c>
      <c r="D8" s="13"/>
      <c r="E8" s="13"/>
    </row>
    <row r="9" spans="1:5" ht="14.25" x14ac:dyDescent="0.25">
      <c r="A9" s="428" t="s">
        <v>918</v>
      </c>
      <c r="B9" s="428" t="s">
        <v>572</v>
      </c>
      <c r="C9" s="428" t="s">
        <v>917</v>
      </c>
      <c r="D9" s="13"/>
      <c r="E9" s="13"/>
    </row>
    <row r="10" spans="1:5" ht="14.25" x14ac:dyDescent="0.25">
      <c r="A10" s="429" t="s">
        <v>919</v>
      </c>
      <c r="B10" s="429" t="s">
        <v>574</v>
      </c>
      <c r="C10" s="429" t="s">
        <v>917</v>
      </c>
      <c r="D10" s="13"/>
      <c r="E10" s="13"/>
    </row>
    <row r="11" spans="1:5" ht="14.25" x14ac:dyDescent="0.25">
      <c r="A11" s="429" t="s">
        <v>920</v>
      </c>
      <c r="B11" s="429" t="s">
        <v>573</v>
      </c>
      <c r="C11" s="429" t="s">
        <v>979</v>
      </c>
      <c r="D11" s="13"/>
      <c r="E11" s="13"/>
    </row>
    <row r="12" spans="1:5" ht="14.25" x14ac:dyDescent="0.25">
      <c r="A12" s="429" t="s">
        <v>921</v>
      </c>
      <c r="B12" s="429" t="s">
        <v>573</v>
      </c>
      <c r="C12" s="429" t="s">
        <v>8</v>
      </c>
      <c r="D12" s="13"/>
      <c r="E12" s="13"/>
    </row>
    <row r="13" spans="1:5" ht="14.25" x14ac:dyDescent="0.25">
      <c r="A13" s="429" t="s">
        <v>922</v>
      </c>
      <c r="B13" s="429" t="s">
        <v>577</v>
      </c>
      <c r="C13" s="429" t="s">
        <v>8</v>
      </c>
      <c r="D13" s="13"/>
      <c r="E13" s="13"/>
    </row>
    <row r="14" spans="1:5" ht="14.25" x14ac:dyDescent="0.25">
      <c r="A14" s="429" t="s">
        <v>980</v>
      </c>
      <c r="B14" s="429" t="s">
        <v>577</v>
      </c>
      <c r="C14" s="429" t="s">
        <v>923</v>
      </c>
      <c r="D14" s="13"/>
      <c r="E14" s="13"/>
    </row>
    <row r="15" spans="1:5" ht="14.25" x14ac:dyDescent="0.25">
      <c r="A15" s="429" t="s">
        <v>924</v>
      </c>
      <c r="B15" s="429" t="s">
        <v>577</v>
      </c>
      <c r="C15" s="429" t="s">
        <v>923</v>
      </c>
      <c r="D15" s="13"/>
      <c r="E15" s="13"/>
    </row>
    <row r="16" spans="1:5" ht="14.25" x14ac:dyDescent="0.25">
      <c r="A16" s="429" t="s">
        <v>925</v>
      </c>
      <c r="B16" s="429" t="s">
        <v>573</v>
      </c>
      <c r="C16" s="429" t="s">
        <v>923</v>
      </c>
      <c r="D16" s="13"/>
      <c r="E16" s="13"/>
    </row>
    <row r="17" spans="1:5" ht="14.25" x14ac:dyDescent="0.25">
      <c r="A17" s="429" t="s">
        <v>926</v>
      </c>
      <c r="B17" s="429" t="s">
        <v>576</v>
      </c>
      <c r="C17" s="429" t="s">
        <v>927</v>
      </c>
      <c r="D17" s="13"/>
      <c r="E17" s="13"/>
    </row>
    <row r="18" spans="1:5" ht="14.25" x14ac:dyDescent="0.25">
      <c r="A18" s="429" t="s">
        <v>928</v>
      </c>
      <c r="B18" s="429" t="s">
        <v>575</v>
      </c>
      <c r="C18" s="429" t="s">
        <v>949</v>
      </c>
      <c r="D18" s="13"/>
      <c r="E18" s="13"/>
    </row>
    <row r="19" spans="1:5" ht="14.25" x14ac:dyDescent="0.25">
      <c r="A19" s="429" t="s">
        <v>929</v>
      </c>
      <c r="B19" s="429" t="s">
        <v>981</v>
      </c>
      <c r="C19" s="429" t="s">
        <v>930</v>
      </c>
      <c r="D19" s="13"/>
      <c r="E19" s="13"/>
    </row>
    <row r="20" spans="1:5" ht="14.25" x14ac:dyDescent="0.25">
      <c r="A20" s="429" t="s">
        <v>931</v>
      </c>
      <c r="B20" s="429" t="s">
        <v>575</v>
      </c>
      <c r="C20" s="429" t="s">
        <v>930</v>
      </c>
      <c r="D20" s="13"/>
      <c r="E20" s="13"/>
    </row>
    <row r="21" spans="1:5" ht="14.25" x14ac:dyDescent="0.25">
      <c r="A21" s="429" t="s">
        <v>932</v>
      </c>
      <c r="B21" s="429" t="s">
        <v>576</v>
      </c>
      <c r="C21" s="429" t="s">
        <v>930</v>
      </c>
      <c r="D21" s="13"/>
      <c r="E21" s="13"/>
    </row>
    <row r="22" spans="1:5" ht="14.25" x14ac:dyDescent="0.25">
      <c r="A22" s="429" t="s">
        <v>933</v>
      </c>
      <c r="B22" s="429" t="s">
        <v>934</v>
      </c>
      <c r="C22" s="429" t="s">
        <v>935</v>
      </c>
      <c r="D22" s="13"/>
      <c r="E22" s="13"/>
    </row>
    <row r="23" spans="1:5" ht="14.25" x14ac:dyDescent="0.25">
      <c r="A23" s="429" t="s">
        <v>936</v>
      </c>
      <c r="B23" s="429" t="s">
        <v>574</v>
      </c>
      <c r="C23" s="429" t="s">
        <v>935</v>
      </c>
      <c r="D23" s="13"/>
      <c r="E23" s="13"/>
    </row>
    <row r="24" spans="1:5" ht="14.25" x14ac:dyDescent="0.25">
      <c r="A24" s="429" t="s">
        <v>937</v>
      </c>
      <c r="B24" s="429" t="s">
        <v>576</v>
      </c>
      <c r="C24" s="429" t="s">
        <v>935</v>
      </c>
      <c r="D24" s="13"/>
      <c r="E24" s="13"/>
    </row>
    <row r="25" spans="1:5" ht="14.25" x14ac:dyDescent="0.25">
      <c r="A25" s="429" t="s">
        <v>938</v>
      </c>
      <c r="B25" s="429" t="s">
        <v>573</v>
      </c>
      <c r="C25" s="429" t="s">
        <v>939</v>
      </c>
      <c r="D25" s="13"/>
      <c r="E25" s="13"/>
    </row>
    <row r="26" spans="1:5" ht="14.25" x14ac:dyDescent="0.25">
      <c r="A26" s="429" t="s">
        <v>940</v>
      </c>
      <c r="B26" s="429" t="s">
        <v>577</v>
      </c>
      <c r="C26" s="429" t="s">
        <v>939</v>
      </c>
      <c r="D26" s="13"/>
      <c r="E26" s="13"/>
    </row>
    <row r="27" spans="1:5" ht="14.25" x14ac:dyDescent="0.25">
      <c r="A27" s="429" t="s">
        <v>941</v>
      </c>
      <c r="B27" s="429" t="s">
        <v>573</v>
      </c>
      <c r="C27" s="429" t="s">
        <v>939</v>
      </c>
      <c r="D27" s="13"/>
      <c r="E27" s="13"/>
    </row>
    <row r="28" spans="1:5" ht="14.25" x14ac:dyDescent="0.25">
      <c r="A28" s="429" t="s">
        <v>942</v>
      </c>
      <c r="B28" s="429" t="s">
        <v>572</v>
      </c>
      <c r="C28" s="429" t="s">
        <v>939</v>
      </c>
      <c r="D28" s="13"/>
      <c r="E28" s="13"/>
    </row>
    <row r="29" spans="1:5" ht="14.25" x14ac:dyDescent="0.25">
      <c r="A29" s="429" t="s">
        <v>943</v>
      </c>
      <c r="B29" s="429" t="s">
        <v>576</v>
      </c>
      <c r="C29" s="429" t="s">
        <v>944</v>
      </c>
      <c r="D29" s="13"/>
      <c r="E29" s="13"/>
    </row>
    <row r="30" spans="1:5" ht="14.25" x14ac:dyDescent="0.25">
      <c r="A30" s="429" t="s">
        <v>945</v>
      </c>
      <c r="B30" s="429" t="s">
        <v>573</v>
      </c>
      <c r="C30" s="429" t="s">
        <v>944</v>
      </c>
      <c r="D30" s="13"/>
      <c r="E30" s="13"/>
    </row>
    <row r="31" spans="1:5" ht="14.25" x14ac:dyDescent="0.25">
      <c r="A31" s="429" t="s">
        <v>946</v>
      </c>
      <c r="B31" s="429" t="s">
        <v>982</v>
      </c>
      <c r="C31" s="429" t="s">
        <v>898</v>
      </c>
      <c r="D31" s="13"/>
      <c r="E31" s="13"/>
    </row>
    <row r="32" spans="1:5" ht="14.25" x14ac:dyDescent="0.25">
      <c r="A32" s="429" t="s">
        <v>947</v>
      </c>
      <c r="B32" s="429" t="s">
        <v>575</v>
      </c>
      <c r="C32" s="429" t="s">
        <v>898</v>
      </c>
      <c r="D32" s="13"/>
      <c r="E32" s="13"/>
    </row>
    <row r="33" spans="1:5" ht="14.25" x14ac:dyDescent="0.25">
      <c r="A33" s="429" t="s">
        <v>948</v>
      </c>
      <c r="B33" s="429" t="s">
        <v>576</v>
      </c>
      <c r="C33" s="429" t="s">
        <v>949</v>
      </c>
      <c r="D33" s="13"/>
      <c r="E33" s="13"/>
    </row>
    <row r="34" spans="1:5" ht="14.25" x14ac:dyDescent="0.25">
      <c r="A34" s="429" t="s">
        <v>950</v>
      </c>
      <c r="B34" s="429" t="s">
        <v>573</v>
      </c>
      <c r="C34" s="429" t="s">
        <v>949</v>
      </c>
      <c r="D34" s="13"/>
      <c r="E34" s="13"/>
    </row>
    <row r="35" spans="1:5" ht="14.25" x14ac:dyDescent="0.25">
      <c r="A35" s="429" t="s">
        <v>951</v>
      </c>
      <c r="B35" s="429" t="s">
        <v>572</v>
      </c>
      <c r="C35" s="429" t="s">
        <v>949</v>
      </c>
      <c r="D35" s="13"/>
      <c r="E35" s="13"/>
    </row>
    <row r="36" spans="1:5" ht="14.25" x14ac:dyDescent="0.25">
      <c r="A36" s="429" t="s">
        <v>952</v>
      </c>
      <c r="B36" s="429" t="s">
        <v>575</v>
      </c>
      <c r="C36" s="429" t="s">
        <v>953</v>
      </c>
      <c r="D36" s="13"/>
      <c r="E36" s="13"/>
    </row>
    <row r="37" spans="1:5" ht="14.25" x14ac:dyDescent="0.25">
      <c r="A37" s="429" t="s">
        <v>954</v>
      </c>
      <c r="B37" s="429" t="s">
        <v>575</v>
      </c>
      <c r="C37" s="429" t="s">
        <v>955</v>
      </c>
      <c r="D37" s="13"/>
      <c r="E37" s="13"/>
    </row>
    <row r="38" spans="1:5" ht="21.75" customHeight="1" x14ac:dyDescent="0.25">
      <c r="A38" s="13"/>
      <c r="B38" s="193"/>
      <c r="C38" s="193"/>
      <c r="D38" s="13"/>
      <c r="E38" s="13"/>
    </row>
    <row r="39" spans="1:5" ht="21.75" customHeight="1" x14ac:dyDescent="0.25"/>
    <row r="40" spans="1:5" ht="21.75" customHeight="1" x14ac:dyDescent="0.25"/>
    <row r="41" spans="1:5" ht="21.75" customHeight="1" x14ac:dyDescent="0.25"/>
  </sheetData>
  <sheetProtection algorithmName="SHA-512" hashValue="0QIp4Yc8KBNIPBxJnyj9+/j2X+ZNJOw6ZoVVI1Y8u8kCIcZx9QHx5jxZl3HYVS+aX2KXN7j2UuGU1NcbNr0jsA==" saltValue="Ld6cUmh720OwOlNokMckdA==" spinCount="100000" sheet="1" objects="1" scenarios="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13556-1705-485C-8EEF-2796A3DC34DA}">
  <sheetPr codeName="Sheet2">
    <tabColor rgb="FF9BAFB5"/>
  </sheetPr>
  <dimension ref="A1:XFD42"/>
  <sheetViews>
    <sheetView zoomScaleNormal="100" workbookViewId="0">
      <selection activeCell="C9" sqref="C9"/>
    </sheetView>
  </sheetViews>
  <sheetFormatPr defaultColWidth="0" defaultRowHeight="14.25" x14ac:dyDescent="0.25"/>
  <cols>
    <col min="1" max="1" width="59.140625" style="197" bestFit="1" customWidth="1"/>
    <col min="2" max="2" width="17" style="193" bestFit="1" customWidth="1"/>
    <col min="3" max="3" width="102.28515625" style="203" customWidth="1"/>
    <col min="4" max="4" width="15.42578125" style="197" customWidth="1"/>
    <col min="5" max="6" width="0" style="15" hidden="1" customWidth="1"/>
    <col min="7" max="16382" width="8.7109375" style="15" hidden="1"/>
    <col min="16383" max="16383" width="9.140625" style="15" hidden="1" customWidth="1"/>
    <col min="16384" max="16384" width="3.42578125" style="15" hidden="1" customWidth="1"/>
  </cols>
  <sheetData>
    <row r="1" spans="1:16384" s="563" customFormat="1" ht="26.25" x14ac:dyDescent="0.25">
      <c r="A1" s="579" t="s">
        <v>6</v>
      </c>
      <c r="B1" s="579"/>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578"/>
      <c r="DK1" s="578"/>
      <c r="DL1" s="578"/>
      <c r="DM1" s="578"/>
      <c r="DN1" s="578"/>
      <c r="DO1" s="578"/>
      <c r="DP1" s="578"/>
      <c r="DQ1" s="578"/>
      <c r="DR1" s="578"/>
      <c r="DS1" s="578"/>
      <c r="DT1" s="578"/>
      <c r="DU1" s="578"/>
      <c r="DV1" s="578"/>
      <c r="DW1" s="578"/>
      <c r="DX1" s="578"/>
      <c r="DY1" s="578"/>
      <c r="DZ1" s="578"/>
      <c r="EA1" s="578"/>
      <c r="EB1" s="578"/>
      <c r="EC1" s="578"/>
      <c r="ED1" s="578"/>
      <c r="EE1" s="578"/>
      <c r="EF1" s="578"/>
      <c r="EG1" s="578"/>
      <c r="EH1" s="578"/>
      <c r="EI1" s="578"/>
      <c r="EJ1" s="578"/>
      <c r="EK1" s="578"/>
      <c r="EL1" s="578"/>
      <c r="EM1" s="578"/>
      <c r="EN1" s="578"/>
      <c r="EO1" s="578"/>
      <c r="EP1" s="578"/>
      <c r="EQ1" s="578"/>
      <c r="ER1" s="578"/>
      <c r="ES1" s="578"/>
      <c r="ET1" s="578"/>
      <c r="EU1" s="578"/>
      <c r="EV1" s="578"/>
      <c r="EW1" s="578"/>
      <c r="EX1" s="578"/>
      <c r="EY1" s="578"/>
      <c r="EZ1" s="578"/>
      <c r="FA1" s="578"/>
      <c r="FB1" s="578"/>
      <c r="FC1" s="578"/>
      <c r="FD1" s="578"/>
      <c r="FE1" s="578"/>
      <c r="FF1" s="578"/>
      <c r="FG1" s="578"/>
      <c r="FH1" s="578"/>
      <c r="FI1" s="578"/>
      <c r="FJ1" s="578"/>
      <c r="FK1" s="578"/>
      <c r="FL1" s="578"/>
      <c r="FM1" s="578"/>
      <c r="FN1" s="578"/>
      <c r="FO1" s="578"/>
      <c r="FP1" s="578"/>
      <c r="FQ1" s="578"/>
      <c r="FR1" s="578"/>
      <c r="FS1" s="578"/>
      <c r="FT1" s="578"/>
      <c r="FU1" s="578"/>
      <c r="FV1" s="578"/>
      <c r="FW1" s="578"/>
      <c r="FX1" s="578"/>
      <c r="FY1" s="578"/>
      <c r="FZ1" s="578"/>
      <c r="GA1" s="578"/>
      <c r="GB1" s="578"/>
      <c r="GC1" s="578"/>
      <c r="GD1" s="578"/>
      <c r="GE1" s="578"/>
      <c r="GF1" s="578"/>
      <c r="GG1" s="578"/>
      <c r="GH1" s="578"/>
      <c r="GI1" s="578"/>
      <c r="GJ1" s="578"/>
      <c r="GK1" s="578"/>
      <c r="GL1" s="578"/>
      <c r="GM1" s="578"/>
      <c r="GN1" s="578"/>
      <c r="GO1" s="578"/>
      <c r="GP1" s="578"/>
      <c r="GQ1" s="578"/>
      <c r="GR1" s="578"/>
      <c r="GS1" s="578"/>
      <c r="GT1" s="578"/>
      <c r="GU1" s="578"/>
      <c r="GV1" s="578"/>
      <c r="GW1" s="578"/>
      <c r="GX1" s="578"/>
      <c r="GY1" s="578"/>
      <c r="GZ1" s="578"/>
      <c r="HA1" s="578"/>
      <c r="HB1" s="578"/>
      <c r="HC1" s="578"/>
      <c r="HD1" s="578"/>
      <c r="HE1" s="578"/>
      <c r="HF1" s="578"/>
      <c r="HG1" s="578"/>
      <c r="HH1" s="578"/>
      <c r="HI1" s="578"/>
      <c r="HJ1" s="578"/>
      <c r="HK1" s="578"/>
      <c r="HL1" s="578"/>
      <c r="HM1" s="578"/>
      <c r="HN1" s="578"/>
      <c r="HO1" s="578"/>
      <c r="HP1" s="578"/>
      <c r="HQ1" s="578"/>
      <c r="HR1" s="578"/>
      <c r="HS1" s="578"/>
      <c r="HT1" s="578"/>
      <c r="HU1" s="578"/>
      <c r="HV1" s="578"/>
      <c r="HW1" s="578"/>
      <c r="HX1" s="578"/>
      <c r="HY1" s="578"/>
      <c r="HZ1" s="578"/>
      <c r="IA1" s="578"/>
      <c r="IB1" s="578"/>
      <c r="IC1" s="578"/>
      <c r="ID1" s="578"/>
      <c r="IE1" s="578"/>
      <c r="IF1" s="578"/>
      <c r="IG1" s="578"/>
      <c r="IH1" s="578"/>
      <c r="II1" s="578"/>
      <c r="IJ1" s="578"/>
      <c r="IK1" s="578"/>
      <c r="IL1" s="578"/>
      <c r="IM1" s="578"/>
      <c r="IN1" s="578"/>
      <c r="IO1" s="578"/>
      <c r="IP1" s="578"/>
      <c r="IQ1" s="578"/>
      <c r="IR1" s="578"/>
      <c r="IS1" s="578"/>
      <c r="IT1" s="578"/>
      <c r="IU1" s="578"/>
      <c r="IV1" s="578"/>
      <c r="IW1" s="578"/>
      <c r="IX1" s="578"/>
      <c r="IY1" s="578"/>
      <c r="IZ1" s="578"/>
      <c r="JA1" s="578"/>
      <c r="JB1" s="578"/>
      <c r="JC1" s="578"/>
      <c r="JD1" s="578"/>
      <c r="JE1" s="578"/>
      <c r="JF1" s="578"/>
      <c r="JG1" s="578"/>
      <c r="JH1" s="578"/>
      <c r="JI1" s="578"/>
      <c r="JJ1" s="578"/>
      <c r="JK1" s="578"/>
      <c r="JL1" s="578"/>
      <c r="JM1" s="578"/>
      <c r="JN1" s="578"/>
      <c r="JO1" s="578"/>
      <c r="JP1" s="578"/>
      <c r="JQ1" s="578"/>
      <c r="JR1" s="578"/>
      <c r="JS1" s="578"/>
      <c r="JT1" s="578"/>
      <c r="JU1" s="578"/>
      <c r="JV1" s="578"/>
      <c r="JW1" s="578"/>
      <c r="JX1" s="578"/>
      <c r="JY1" s="578"/>
      <c r="JZ1" s="578"/>
      <c r="KA1" s="578"/>
      <c r="KB1" s="578"/>
      <c r="KC1" s="578"/>
      <c r="KD1" s="578"/>
      <c r="KE1" s="578"/>
      <c r="KF1" s="578"/>
      <c r="KG1" s="578"/>
      <c r="KH1" s="578"/>
      <c r="KI1" s="578"/>
      <c r="KJ1" s="578"/>
      <c r="KK1" s="578"/>
      <c r="KL1" s="578"/>
      <c r="KM1" s="578"/>
      <c r="KN1" s="578"/>
      <c r="KO1" s="578"/>
      <c r="KP1" s="578"/>
      <c r="KQ1" s="578"/>
      <c r="KR1" s="578"/>
      <c r="KS1" s="578"/>
      <c r="KT1" s="578"/>
      <c r="KU1" s="578"/>
      <c r="KV1" s="578"/>
      <c r="KW1" s="578"/>
      <c r="KX1" s="578"/>
      <c r="KY1" s="578"/>
      <c r="KZ1" s="578"/>
      <c r="LA1" s="578"/>
      <c r="LB1" s="578"/>
      <c r="LC1" s="578"/>
      <c r="LD1" s="578"/>
      <c r="LE1" s="578"/>
      <c r="LF1" s="578"/>
      <c r="LG1" s="578"/>
      <c r="LH1" s="578"/>
      <c r="LI1" s="578"/>
      <c r="LJ1" s="578"/>
      <c r="LK1" s="578"/>
      <c r="LL1" s="578"/>
      <c r="LM1" s="578"/>
      <c r="LN1" s="578"/>
      <c r="LO1" s="578"/>
      <c r="LP1" s="578"/>
      <c r="LQ1" s="578"/>
      <c r="LR1" s="578"/>
      <c r="LS1" s="578"/>
      <c r="LT1" s="578"/>
      <c r="LU1" s="578"/>
      <c r="LV1" s="578"/>
      <c r="LW1" s="578"/>
      <c r="LX1" s="578"/>
      <c r="LY1" s="578"/>
      <c r="LZ1" s="578"/>
      <c r="MA1" s="578"/>
      <c r="MB1" s="578"/>
      <c r="MC1" s="578"/>
      <c r="MD1" s="578"/>
      <c r="ME1" s="578"/>
      <c r="MF1" s="578"/>
      <c r="MG1" s="578"/>
      <c r="MH1" s="578"/>
      <c r="MI1" s="578"/>
      <c r="MJ1" s="578"/>
      <c r="MK1" s="578"/>
      <c r="ML1" s="578"/>
      <c r="MM1" s="578"/>
      <c r="MN1" s="578"/>
      <c r="MO1" s="578"/>
      <c r="MP1" s="578"/>
      <c r="MQ1" s="578"/>
      <c r="MR1" s="578"/>
      <c r="MS1" s="578"/>
      <c r="MT1" s="578"/>
      <c r="MU1" s="578"/>
      <c r="MV1" s="578"/>
      <c r="MW1" s="578"/>
      <c r="MX1" s="578"/>
      <c r="MY1" s="578"/>
      <c r="MZ1" s="578"/>
      <c r="NA1" s="578"/>
      <c r="NB1" s="578"/>
      <c r="NC1" s="578"/>
      <c r="ND1" s="578"/>
      <c r="NE1" s="578"/>
      <c r="NF1" s="578"/>
      <c r="NG1" s="578"/>
      <c r="NH1" s="578"/>
      <c r="NI1" s="578"/>
      <c r="NJ1" s="578"/>
      <c r="NK1" s="578"/>
      <c r="NL1" s="578"/>
      <c r="NM1" s="578"/>
      <c r="NN1" s="578"/>
      <c r="NO1" s="578"/>
      <c r="NP1" s="578"/>
      <c r="NQ1" s="578"/>
      <c r="NR1" s="578"/>
      <c r="NS1" s="578"/>
      <c r="NT1" s="578"/>
      <c r="NU1" s="578"/>
      <c r="NV1" s="578"/>
      <c r="NW1" s="578"/>
      <c r="NX1" s="578"/>
      <c r="NY1" s="578"/>
      <c r="NZ1" s="578"/>
      <c r="OA1" s="578"/>
      <c r="OB1" s="578"/>
      <c r="OC1" s="578"/>
      <c r="OD1" s="578"/>
      <c r="OE1" s="578"/>
      <c r="OF1" s="578"/>
      <c r="OG1" s="578"/>
      <c r="OH1" s="578"/>
      <c r="OI1" s="578"/>
      <c r="OJ1" s="578"/>
      <c r="OK1" s="578"/>
      <c r="OL1" s="578"/>
      <c r="OM1" s="578"/>
      <c r="ON1" s="578"/>
      <c r="OO1" s="578"/>
      <c r="OP1" s="578"/>
      <c r="OQ1" s="578"/>
      <c r="OR1" s="578"/>
      <c r="OS1" s="578"/>
      <c r="OT1" s="578"/>
      <c r="OU1" s="578"/>
      <c r="OV1" s="578"/>
      <c r="OW1" s="578"/>
      <c r="OX1" s="578"/>
      <c r="OY1" s="578"/>
      <c r="OZ1" s="578"/>
      <c r="PA1" s="578"/>
      <c r="PB1" s="578"/>
      <c r="PC1" s="578"/>
      <c r="PD1" s="578"/>
      <c r="PE1" s="578"/>
      <c r="PF1" s="578"/>
      <c r="PG1" s="578"/>
      <c r="PH1" s="578"/>
      <c r="PI1" s="578"/>
      <c r="PJ1" s="578"/>
      <c r="PK1" s="578"/>
      <c r="PL1" s="578"/>
      <c r="PM1" s="578"/>
      <c r="PN1" s="578"/>
      <c r="PO1" s="578"/>
      <c r="PP1" s="578"/>
      <c r="PQ1" s="578"/>
      <c r="PR1" s="578"/>
      <c r="PS1" s="578"/>
      <c r="PT1" s="578"/>
      <c r="PU1" s="578"/>
      <c r="PV1" s="578"/>
      <c r="PW1" s="578"/>
      <c r="PX1" s="578"/>
      <c r="PY1" s="578"/>
      <c r="PZ1" s="578"/>
      <c r="QA1" s="578"/>
      <c r="QB1" s="578"/>
      <c r="QC1" s="578"/>
      <c r="QD1" s="578"/>
      <c r="QE1" s="578"/>
      <c r="QF1" s="578"/>
      <c r="QG1" s="578"/>
      <c r="QH1" s="578"/>
      <c r="QI1" s="578"/>
      <c r="QJ1" s="578"/>
      <c r="QK1" s="578"/>
      <c r="QL1" s="578"/>
      <c r="QM1" s="578"/>
      <c r="QN1" s="578"/>
      <c r="QO1" s="578"/>
      <c r="QP1" s="578"/>
      <c r="QQ1" s="578"/>
      <c r="QR1" s="578"/>
      <c r="QS1" s="578"/>
      <c r="QT1" s="578"/>
      <c r="QU1" s="578"/>
      <c r="QV1" s="578"/>
      <c r="QW1" s="578"/>
      <c r="QX1" s="578"/>
      <c r="QY1" s="578"/>
      <c r="QZ1" s="578"/>
      <c r="RA1" s="578"/>
      <c r="RB1" s="578"/>
      <c r="RC1" s="578"/>
      <c r="RD1" s="578"/>
      <c r="RE1" s="578"/>
      <c r="RF1" s="578"/>
      <c r="RG1" s="578"/>
      <c r="RH1" s="578"/>
      <c r="RI1" s="578"/>
      <c r="RJ1" s="578"/>
      <c r="RK1" s="578"/>
      <c r="RL1" s="578"/>
      <c r="RM1" s="578"/>
      <c r="RN1" s="578"/>
      <c r="RO1" s="578"/>
      <c r="RP1" s="578"/>
      <c r="RQ1" s="578"/>
      <c r="RR1" s="578"/>
      <c r="RS1" s="578"/>
      <c r="RT1" s="578"/>
      <c r="RU1" s="578"/>
      <c r="RV1" s="578"/>
      <c r="RW1" s="578"/>
      <c r="RX1" s="578"/>
      <c r="RY1" s="578"/>
      <c r="RZ1" s="578"/>
      <c r="SA1" s="578"/>
      <c r="SB1" s="578"/>
      <c r="SC1" s="578"/>
      <c r="SD1" s="578"/>
      <c r="SE1" s="578"/>
      <c r="SF1" s="578"/>
      <c r="SG1" s="578"/>
      <c r="SH1" s="578"/>
      <c r="SI1" s="578"/>
      <c r="SJ1" s="578"/>
      <c r="SK1" s="578"/>
      <c r="SL1" s="578"/>
      <c r="SM1" s="578"/>
      <c r="SN1" s="578"/>
      <c r="SO1" s="578"/>
      <c r="SP1" s="578"/>
      <c r="SQ1" s="578"/>
      <c r="SR1" s="578"/>
      <c r="SS1" s="578"/>
      <c r="ST1" s="578"/>
      <c r="SU1" s="578"/>
      <c r="SV1" s="578"/>
      <c r="SW1" s="578"/>
      <c r="SX1" s="578"/>
      <c r="SY1" s="578"/>
      <c r="SZ1" s="578"/>
      <c r="TA1" s="578"/>
      <c r="TB1" s="578"/>
      <c r="TC1" s="578"/>
      <c r="TD1" s="578"/>
      <c r="TE1" s="578"/>
      <c r="TF1" s="578"/>
      <c r="TG1" s="578"/>
      <c r="TH1" s="578"/>
      <c r="TI1" s="578"/>
      <c r="TJ1" s="578"/>
      <c r="TK1" s="578"/>
      <c r="TL1" s="578"/>
      <c r="TM1" s="578"/>
      <c r="TN1" s="578"/>
      <c r="TO1" s="578"/>
      <c r="TP1" s="578"/>
      <c r="TQ1" s="578"/>
      <c r="TR1" s="578"/>
      <c r="TS1" s="578"/>
      <c r="TT1" s="578"/>
      <c r="TU1" s="578"/>
      <c r="TV1" s="578"/>
      <c r="TW1" s="578"/>
      <c r="TX1" s="578"/>
      <c r="TY1" s="578"/>
      <c r="TZ1" s="578"/>
      <c r="UA1" s="578"/>
      <c r="UB1" s="578"/>
      <c r="UC1" s="578"/>
      <c r="UD1" s="578"/>
      <c r="UE1" s="578"/>
      <c r="UF1" s="578"/>
      <c r="UG1" s="578"/>
      <c r="UH1" s="578"/>
      <c r="UI1" s="578"/>
      <c r="UJ1" s="578"/>
      <c r="UK1" s="578"/>
      <c r="UL1" s="578"/>
      <c r="UM1" s="578"/>
      <c r="UN1" s="578"/>
      <c r="UO1" s="578"/>
      <c r="UP1" s="578"/>
      <c r="UQ1" s="578"/>
      <c r="UR1" s="578"/>
      <c r="US1" s="578"/>
      <c r="UT1" s="578"/>
      <c r="UU1" s="578"/>
      <c r="UV1" s="578"/>
      <c r="UW1" s="578"/>
      <c r="UX1" s="578"/>
      <c r="UY1" s="578"/>
      <c r="UZ1" s="578"/>
      <c r="VA1" s="578"/>
      <c r="VB1" s="578"/>
      <c r="VC1" s="578"/>
      <c r="VD1" s="578"/>
      <c r="VE1" s="578"/>
      <c r="VF1" s="578"/>
      <c r="VG1" s="578"/>
      <c r="VH1" s="578"/>
      <c r="VI1" s="578"/>
      <c r="VJ1" s="578"/>
      <c r="VK1" s="578"/>
      <c r="VL1" s="578"/>
      <c r="VM1" s="578"/>
      <c r="VN1" s="578"/>
      <c r="VO1" s="578"/>
      <c r="VP1" s="578"/>
      <c r="VQ1" s="578"/>
      <c r="VR1" s="578"/>
      <c r="VS1" s="578"/>
      <c r="VT1" s="578"/>
      <c r="VU1" s="578"/>
      <c r="VV1" s="578"/>
      <c r="VW1" s="578"/>
      <c r="VX1" s="578"/>
      <c r="VY1" s="578"/>
      <c r="VZ1" s="578"/>
      <c r="WA1" s="578"/>
      <c r="WB1" s="578"/>
      <c r="WC1" s="578"/>
      <c r="WD1" s="578"/>
      <c r="WE1" s="578"/>
      <c r="WF1" s="578"/>
      <c r="WG1" s="578"/>
      <c r="WH1" s="578"/>
      <c r="WI1" s="578"/>
      <c r="WJ1" s="578"/>
      <c r="WK1" s="578"/>
      <c r="WL1" s="578"/>
      <c r="WM1" s="578"/>
      <c r="WN1" s="578"/>
      <c r="WO1" s="578"/>
      <c r="WP1" s="578"/>
      <c r="WQ1" s="578"/>
      <c r="WR1" s="578"/>
      <c r="WS1" s="578"/>
      <c r="WT1" s="578"/>
      <c r="WU1" s="578"/>
      <c r="WV1" s="578"/>
      <c r="WW1" s="578"/>
      <c r="WX1" s="578"/>
      <c r="WY1" s="578"/>
      <c r="WZ1" s="578"/>
      <c r="XA1" s="578"/>
      <c r="XB1" s="578"/>
      <c r="XC1" s="578"/>
      <c r="XD1" s="578"/>
      <c r="XE1" s="578"/>
      <c r="XF1" s="578"/>
      <c r="XG1" s="578"/>
      <c r="XH1" s="578"/>
      <c r="XI1" s="578"/>
      <c r="XJ1" s="578"/>
      <c r="XK1" s="578"/>
      <c r="XL1" s="578"/>
      <c r="XM1" s="578"/>
      <c r="XN1" s="578"/>
      <c r="XO1" s="578"/>
      <c r="XP1" s="578"/>
      <c r="XQ1" s="578"/>
      <c r="XR1" s="578"/>
      <c r="XS1" s="578"/>
      <c r="XT1" s="578"/>
      <c r="XU1" s="578"/>
      <c r="XV1" s="578"/>
      <c r="XW1" s="578"/>
      <c r="XX1" s="578"/>
      <c r="XY1" s="578"/>
      <c r="XZ1" s="578"/>
      <c r="YA1" s="578"/>
      <c r="YB1" s="578"/>
      <c r="YC1" s="578"/>
      <c r="YD1" s="578"/>
      <c r="YE1" s="578"/>
      <c r="YF1" s="578"/>
      <c r="YG1" s="578"/>
      <c r="YH1" s="578"/>
      <c r="YI1" s="578"/>
      <c r="YJ1" s="578"/>
      <c r="YK1" s="578"/>
      <c r="YL1" s="578"/>
      <c r="YM1" s="578"/>
      <c r="YN1" s="578"/>
      <c r="YO1" s="578"/>
      <c r="YP1" s="578"/>
      <c r="YQ1" s="578"/>
      <c r="YR1" s="578"/>
      <c r="YS1" s="578"/>
      <c r="YT1" s="578"/>
      <c r="YU1" s="578"/>
      <c r="YV1" s="578"/>
      <c r="YW1" s="578"/>
      <c r="YX1" s="578"/>
      <c r="YY1" s="578"/>
      <c r="YZ1" s="578"/>
      <c r="ZA1" s="578"/>
      <c r="ZB1" s="578"/>
      <c r="ZC1" s="578"/>
      <c r="ZD1" s="578"/>
      <c r="ZE1" s="578"/>
      <c r="ZF1" s="578"/>
      <c r="ZG1" s="578"/>
      <c r="ZH1" s="578"/>
      <c r="ZI1" s="578"/>
      <c r="ZJ1" s="578"/>
      <c r="ZK1" s="578"/>
      <c r="ZL1" s="578"/>
      <c r="ZM1" s="578"/>
      <c r="ZN1" s="578"/>
      <c r="ZO1" s="578"/>
      <c r="ZP1" s="578"/>
      <c r="ZQ1" s="578"/>
      <c r="ZR1" s="578"/>
      <c r="ZS1" s="578"/>
      <c r="ZT1" s="578"/>
      <c r="ZU1" s="578"/>
      <c r="ZV1" s="578"/>
      <c r="ZW1" s="578"/>
      <c r="ZX1" s="578"/>
      <c r="ZY1" s="578"/>
      <c r="ZZ1" s="578"/>
      <c r="AAA1" s="578"/>
      <c r="AAB1" s="578"/>
      <c r="AAC1" s="578"/>
      <c r="AAD1" s="578"/>
      <c r="AAE1" s="578"/>
      <c r="AAF1" s="578"/>
      <c r="AAG1" s="578"/>
      <c r="AAH1" s="578"/>
      <c r="AAI1" s="578"/>
      <c r="AAJ1" s="578"/>
      <c r="AAK1" s="578"/>
      <c r="AAL1" s="578"/>
      <c r="AAM1" s="578"/>
      <c r="AAN1" s="578"/>
      <c r="AAO1" s="578"/>
      <c r="AAP1" s="578"/>
      <c r="AAQ1" s="578"/>
      <c r="AAR1" s="578"/>
      <c r="AAS1" s="578"/>
      <c r="AAT1" s="578"/>
      <c r="AAU1" s="578"/>
      <c r="AAV1" s="578"/>
      <c r="AAW1" s="578"/>
      <c r="AAX1" s="578"/>
      <c r="AAY1" s="578"/>
      <c r="AAZ1" s="578"/>
      <c r="ABA1" s="578"/>
      <c r="ABB1" s="578"/>
      <c r="ABC1" s="578"/>
      <c r="ABD1" s="578"/>
      <c r="ABE1" s="578"/>
      <c r="ABF1" s="578"/>
      <c r="ABG1" s="578"/>
      <c r="ABH1" s="578"/>
      <c r="ABI1" s="578"/>
      <c r="ABJ1" s="578"/>
      <c r="ABK1" s="578"/>
      <c r="ABL1" s="578"/>
      <c r="ABM1" s="578"/>
      <c r="ABN1" s="578"/>
      <c r="ABO1" s="578"/>
      <c r="ABP1" s="578"/>
      <c r="ABQ1" s="578"/>
      <c r="ABR1" s="578"/>
      <c r="ABS1" s="578"/>
      <c r="ABT1" s="578"/>
      <c r="ABU1" s="578"/>
      <c r="ABV1" s="578"/>
      <c r="ABW1" s="578"/>
      <c r="ABX1" s="578"/>
      <c r="ABY1" s="578"/>
      <c r="ABZ1" s="578"/>
      <c r="ACA1" s="578"/>
      <c r="ACB1" s="578"/>
      <c r="ACC1" s="578"/>
      <c r="ACD1" s="578"/>
      <c r="ACE1" s="578"/>
      <c r="ACF1" s="578"/>
      <c r="ACG1" s="578"/>
      <c r="ACH1" s="578"/>
      <c r="ACI1" s="578"/>
      <c r="ACJ1" s="578"/>
      <c r="ACK1" s="578"/>
      <c r="ACL1" s="578"/>
      <c r="ACM1" s="578"/>
      <c r="ACN1" s="578"/>
      <c r="ACO1" s="578"/>
      <c r="ACP1" s="578"/>
      <c r="ACQ1" s="578"/>
      <c r="ACR1" s="578"/>
      <c r="ACS1" s="578"/>
      <c r="ACT1" s="578"/>
      <c r="ACU1" s="578"/>
      <c r="ACV1" s="578"/>
      <c r="ACW1" s="578"/>
      <c r="ACX1" s="578"/>
      <c r="ACY1" s="578"/>
      <c r="ACZ1" s="578"/>
      <c r="ADA1" s="578"/>
      <c r="ADB1" s="578"/>
      <c r="ADC1" s="578"/>
      <c r="ADD1" s="578"/>
      <c r="ADE1" s="578"/>
      <c r="ADF1" s="578"/>
      <c r="ADG1" s="578"/>
      <c r="ADH1" s="578"/>
      <c r="ADI1" s="578"/>
      <c r="ADJ1" s="578"/>
      <c r="ADK1" s="578"/>
      <c r="ADL1" s="578"/>
      <c r="ADM1" s="578"/>
      <c r="ADN1" s="578"/>
      <c r="ADO1" s="578"/>
      <c r="ADP1" s="578"/>
      <c r="ADQ1" s="578"/>
      <c r="ADR1" s="578"/>
      <c r="ADS1" s="578"/>
      <c r="ADT1" s="578"/>
      <c r="ADU1" s="578"/>
      <c r="ADV1" s="578"/>
      <c r="ADW1" s="578"/>
      <c r="ADX1" s="578"/>
      <c r="ADY1" s="578"/>
      <c r="ADZ1" s="578"/>
      <c r="AEA1" s="578"/>
      <c r="AEB1" s="578"/>
      <c r="AEC1" s="578"/>
      <c r="AED1" s="578"/>
      <c r="AEE1" s="578"/>
      <c r="AEF1" s="578"/>
      <c r="AEG1" s="578"/>
      <c r="AEH1" s="578"/>
      <c r="AEI1" s="578"/>
      <c r="AEJ1" s="578"/>
      <c r="AEK1" s="578"/>
      <c r="AEL1" s="578"/>
      <c r="AEM1" s="578"/>
      <c r="AEN1" s="578"/>
      <c r="AEO1" s="578"/>
      <c r="AEP1" s="578"/>
      <c r="AEQ1" s="578"/>
      <c r="AER1" s="578"/>
      <c r="AES1" s="578"/>
      <c r="AET1" s="578"/>
      <c r="AEU1" s="578"/>
      <c r="AEV1" s="578"/>
      <c r="AEW1" s="578"/>
      <c r="AEX1" s="578"/>
      <c r="AEY1" s="578"/>
      <c r="AEZ1" s="578"/>
      <c r="AFA1" s="578"/>
      <c r="AFB1" s="578"/>
      <c r="AFC1" s="578"/>
      <c r="AFD1" s="578"/>
      <c r="AFE1" s="578"/>
      <c r="AFF1" s="578"/>
      <c r="AFG1" s="578"/>
      <c r="AFH1" s="578"/>
      <c r="AFI1" s="578"/>
      <c r="AFJ1" s="578"/>
      <c r="AFK1" s="578"/>
      <c r="AFL1" s="578"/>
      <c r="AFM1" s="578"/>
      <c r="AFN1" s="578"/>
      <c r="AFO1" s="578"/>
      <c r="AFP1" s="578"/>
      <c r="AFQ1" s="578"/>
      <c r="AFR1" s="578"/>
      <c r="AFS1" s="578"/>
      <c r="AFT1" s="578"/>
      <c r="AFU1" s="578"/>
      <c r="AFV1" s="578"/>
      <c r="AFW1" s="578"/>
      <c r="AFX1" s="578"/>
      <c r="AFY1" s="578"/>
      <c r="AFZ1" s="578"/>
      <c r="AGA1" s="578"/>
      <c r="AGB1" s="578"/>
      <c r="AGC1" s="578"/>
      <c r="AGD1" s="578"/>
      <c r="AGE1" s="578"/>
      <c r="AGF1" s="578"/>
      <c r="AGG1" s="578"/>
      <c r="AGH1" s="578"/>
      <c r="AGI1" s="578"/>
      <c r="AGJ1" s="578"/>
      <c r="AGK1" s="578"/>
      <c r="AGL1" s="578"/>
      <c r="AGM1" s="578"/>
      <c r="AGN1" s="578"/>
      <c r="AGO1" s="578"/>
      <c r="AGP1" s="578"/>
      <c r="AGQ1" s="578"/>
      <c r="AGR1" s="578"/>
      <c r="AGS1" s="578"/>
      <c r="AGT1" s="578"/>
      <c r="AGU1" s="578"/>
      <c r="AGV1" s="578"/>
      <c r="AGW1" s="578"/>
      <c r="AGX1" s="578"/>
      <c r="AGY1" s="578"/>
      <c r="AGZ1" s="578"/>
      <c r="AHA1" s="578"/>
      <c r="AHB1" s="578"/>
      <c r="AHC1" s="578"/>
      <c r="AHD1" s="578"/>
      <c r="AHE1" s="578"/>
      <c r="AHF1" s="578"/>
      <c r="AHG1" s="578"/>
      <c r="AHH1" s="578"/>
      <c r="AHI1" s="578"/>
      <c r="AHJ1" s="578"/>
      <c r="AHK1" s="578"/>
      <c r="AHL1" s="578"/>
      <c r="AHM1" s="578"/>
      <c r="AHN1" s="578"/>
      <c r="AHO1" s="578"/>
      <c r="AHP1" s="578"/>
      <c r="AHQ1" s="578"/>
      <c r="AHR1" s="578"/>
      <c r="AHS1" s="578"/>
      <c r="AHT1" s="578"/>
      <c r="AHU1" s="578"/>
      <c r="AHV1" s="578"/>
      <c r="AHW1" s="578"/>
      <c r="AHX1" s="578"/>
      <c r="AHY1" s="578"/>
      <c r="AHZ1" s="578"/>
      <c r="AIA1" s="578"/>
      <c r="AIB1" s="578"/>
      <c r="AIC1" s="578"/>
      <c r="AID1" s="578"/>
      <c r="AIE1" s="578"/>
      <c r="AIF1" s="578"/>
      <c r="AIG1" s="578"/>
      <c r="AIH1" s="578"/>
      <c r="AII1" s="578"/>
      <c r="AIJ1" s="578"/>
      <c r="AIK1" s="578"/>
      <c r="AIL1" s="578"/>
      <c r="AIM1" s="578"/>
      <c r="AIN1" s="578"/>
      <c r="AIO1" s="578"/>
      <c r="AIP1" s="578"/>
      <c r="AIQ1" s="578"/>
      <c r="AIR1" s="578"/>
      <c r="AIS1" s="578"/>
      <c r="AIT1" s="578"/>
      <c r="AIU1" s="578"/>
      <c r="AIV1" s="578"/>
      <c r="AIW1" s="578"/>
      <c r="AIX1" s="578"/>
      <c r="AIY1" s="578"/>
      <c r="AIZ1" s="578"/>
      <c r="AJA1" s="578"/>
      <c r="AJB1" s="578"/>
      <c r="AJC1" s="578"/>
      <c r="AJD1" s="578"/>
      <c r="AJE1" s="578"/>
      <c r="AJF1" s="578"/>
      <c r="AJG1" s="578"/>
      <c r="AJH1" s="578"/>
      <c r="AJI1" s="578"/>
      <c r="AJJ1" s="578"/>
      <c r="AJK1" s="578"/>
      <c r="AJL1" s="578"/>
      <c r="AJM1" s="578"/>
      <c r="AJN1" s="578"/>
      <c r="AJO1" s="578"/>
      <c r="AJP1" s="578"/>
      <c r="AJQ1" s="578"/>
      <c r="AJR1" s="578"/>
      <c r="AJS1" s="578"/>
      <c r="AJT1" s="578"/>
      <c r="AJU1" s="578"/>
      <c r="AJV1" s="578"/>
      <c r="AJW1" s="578"/>
      <c r="AJX1" s="578"/>
      <c r="AJY1" s="578"/>
      <c r="AJZ1" s="578"/>
      <c r="AKA1" s="578"/>
      <c r="AKB1" s="578"/>
      <c r="AKC1" s="578"/>
      <c r="AKD1" s="578"/>
      <c r="AKE1" s="578"/>
      <c r="AKF1" s="578"/>
      <c r="AKG1" s="578"/>
      <c r="AKH1" s="578"/>
      <c r="AKI1" s="578"/>
      <c r="AKJ1" s="578"/>
      <c r="AKK1" s="578"/>
      <c r="AKL1" s="578"/>
      <c r="AKM1" s="578"/>
      <c r="AKN1" s="578"/>
      <c r="AKO1" s="578"/>
      <c r="AKP1" s="578"/>
      <c r="AKQ1" s="578"/>
      <c r="AKR1" s="578"/>
      <c r="AKS1" s="578"/>
      <c r="AKT1" s="578"/>
      <c r="AKU1" s="578"/>
      <c r="AKV1" s="578"/>
      <c r="AKW1" s="578"/>
      <c r="AKX1" s="578"/>
      <c r="AKY1" s="578"/>
      <c r="AKZ1" s="578"/>
      <c r="ALA1" s="578"/>
      <c r="ALB1" s="578"/>
      <c r="ALC1" s="578"/>
      <c r="ALD1" s="578"/>
      <c r="ALE1" s="578"/>
      <c r="ALF1" s="578"/>
      <c r="ALG1" s="578"/>
      <c r="ALH1" s="578"/>
      <c r="ALI1" s="578"/>
      <c r="ALJ1" s="578"/>
      <c r="ALK1" s="578"/>
      <c r="ALL1" s="578"/>
      <c r="ALM1" s="578"/>
      <c r="ALN1" s="578"/>
      <c r="ALO1" s="578"/>
      <c r="ALP1" s="578"/>
      <c r="ALQ1" s="578"/>
      <c r="ALR1" s="578"/>
      <c r="ALS1" s="578"/>
      <c r="ALT1" s="578"/>
      <c r="ALU1" s="578"/>
      <c r="ALV1" s="578"/>
      <c r="ALW1" s="578"/>
      <c r="ALX1" s="578"/>
      <c r="ALY1" s="578"/>
      <c r="ALZ1" s="578"/>
      <c r="AMA1" s="578"/>
      <c r="AMB1" s="578"/>
      <c r="AMC1" s="578"/>
      <c r="AMD1" s="578"/>
      <c r="AME1" s="578"/>
      <c r="AMF1" s="578"/>
      <c r="AMG1" s="578"/>
      <c r="AMH1" s="578"/>
      <c r="AMI1" s="578"/>
      <c r="AMJ1" s="578"/>
      <c r="AMK1" s="578"/>
      <c r="AML1" s="578"/>
      <c r="AMM1" s="578"/>
      <c r="AMN1" s="578"/>
      <c r="AMO1" s="578"/>
      <c r="AMP1" s="578"/>
      <c r="AMQ1" s="578"/>
      <c r="AMR1" s="578"/>
      <c r="AMS1" s="578"/>
      <c r="AMT1" s="578"/>
      <c r="AMU1" s="578"/>
      <c r="AMV1" s="578"/>
      <c r="AMW1" s="578"/>
      <c r="AMX1" s="578"/>
      <c r="AMY1" s="578"/>
      <c r="AMZ1" s="578"/>
      <c r="ANA1" s="578"/>
      <c r="ANB1" s="578"/>
      <c r="ANC1" s="578"/>
      <c r="AND1" s="578"/>
      <c r="ANE1" s="578"/>
      <c r="ANF1" s="578"/>
      <c r="ANG1" s="578"/>
      <c r="ANH1" s="578"/>
      <c r="ANI1" s="578"/>
      <c r="ANJ1" s="578"/>
      <c r="ANK1" s="578"/>
      <c r="ANL1" s="578"/>
      <c r="ANM1" s="578"/>
      <c r="ANN1" s="578"/>
      <c r="ANO1" s="578"/>
      <c r="ANP1" s="578"/>
      <c r="ANQ1" s="578"/>
      <c r="ANR1" s="578"/>
      <c r="ANS1" s="578"/>
      <c r="ANT1" s="578"/>
      <c r="ANU1" s="578"/>
      <c r="ANV1" s="578"/>
      <c r="ANW1" s="578"/>
      <c r="ANX1" s="578"/>
      <c r="ANY1" s="578"/>
      <c r="ANZ1" s="578"/>
      <c r="AOA1" s="578"/>
      <c r="AOB1" s="578"/>
      <c r="AOC1" s="578"/>
      <c r="AOD1" s="578"/>
      <c r="AOE1" s="578"/>
      <c r="AOF1" s="578"/>
      <c r="AOG1" s="578"/>
      <c r="AOH1" s="578"/>
      <c r="AOI1" s="578"/>
      <c r="AOJ1" s="578"/>
      <c r="AOK1" s="578"/>
      <c r="AOL1" s="578"/>
      <c r="AOM1" s="578"/>
      <c r="AON1" s="578"/>
      <c r="AOO1" s="578"/>
      <c r="AOP1" s="578"/>
      <c r="AOQ1" s="578"/>
      <c r="AOR1" s="578"/>
      <c r="AOS1" s="578"/>
      <c r="AOT1" s="578"/>
      <c r="AOU1" s="578"/>
      <c r="AOV1" s="578"/>
      <c r="AOW1" s="578"/>
      <c r="AOX1" s="578"/>
      <c r="AOY1" s="578"/>
      <c r="AOZ1" s="578"/>
      <c r="APA1" s="578"/>
      <c r="APB1" s="578"/>
      <c r="APC1" s="578"/>
      <c r="APD1" s="578"/>
      <c r="APE1" s="578"/>
      <c r="APF1" s="578"/>
      <c r="APG1" s="578"/>
      <c r="APH1" s="578"/>
      <c r="API1" s="578"/>
      <c r="APJ1" s="578"/>
      <c r="APK1" s="578"/>
      <c r="APL1" s="578"/>
      <c r="APM1" s="578"/>
      <c r="APN1" s="578"/>
      <c r="APO1" s="578"/>
      <c r="APP1" s="578"/>
      <c r="APQ1" s="578"/>
      <c r="APR1" s="578"/>
      <c r="APS1" s="578"/>
      <c r="APT1" s="578"/>
      <c r="APU1" s="578"/>
      <c r="APV1" s="578"/>
      <c r="APW1" s="578"/>
      <c r="APX1" s="578"/>
      <c r="APY1" s="578"/>
      <c r="APZ1" s="578"/>
      <c r="AQA1" s="578"/>
      <c r="AQB1" s="578"/>
      <c r="AQC1" s="578"/>
      <c r="AQD1" s="578"/>
      <c r="AQE1" s="578"/>
      <c r="AQF1" s="578"/>
      <c r="AQG1" s="578"/>
      <c r="AQH1" s="578"/>
      <c r="AQI1" s="578"/>
      <c r="AQJ1" s="578"/>
      <c r="AQK1" s="578"/>
      <c r="AQL1" s="578"/>
      <c r="AQM1" s="578"/>
      <c r="AQN1" s="578"/>
      <c r="AQO1" s="578"/>
      <c r="AQP1" s="578"/>
      <c r="AQQ1" s="578"/>
      <c r="AQR1" s="578"/>
      <c r="AQS1" s="578"/>
      <c r="AQT1" s="578"/>
      <c r="AQU1" s="578"/>
      <c r="AQV1" s="578"/>
      <c r="AQW1" s="578"/>
      <c r="AQX1" s="578"/>
      <c r="AQY1" s="578"/>
      <c r="AQZ1" s="578"/>
      <c r="ARA1" s="578"/>
      <c r="ARB1" s="578"/>
      <c r="ARC1" s="578"/>
      <c r="ARD1" s="578"/>
      <c r="ARE1" s="578"/>
      <c r="ARF1" s="578"/>
      <c r="ARG1" s="578"/>
      <c r="ARH1" s="578"/>
      <c r="ARI1" s="578"/>
      <c r="ARJ1" s="578"/>
      <c r="ARK1" s="578"/>
      <c r="ARL1" s="578"/>
      <c r="ARM1" s="578"/>
      <c r="ARN1" s="578"/>
      <c r="ARO1" s="578"/>
      <c r="ARP1" s="578"/>
      <c r="ARQ1" s="578"/>
      <c r="ARR1" s="578"/>
      <c r="ARS1" s="578"/>
      <c r="ART1" s="578"/>
      <c r="ARU1" s="578"/>
      <c r="ARV1" s="578"/>
      <c r="ARW1" s="578"/>
      <c r="ARX1" s="578"/>
      <c r="ARY1" s="578"/>
      <c r="ARZ1" s="578"/>
      <c r="ASA1" s="578"/>
      <c r="ASB1" s="578"/>
      <c r="ASC1" s="578"/>
      <c r="ASD1" s="578"/>
      <c r="ASE1" s="578"/>
      <c r="ASF1" s="578"/>
      <c r="ASG1" s="578"/>
      <c r="ASH1" s="578"/>
      <c r="ASI1" s="578"/>
      <c r="ASJ1" s="578"/>
      <c r="ASK1" s="578"/>
      <c r="ASL1" s="578"/>
      <c r="ASM1" s="578"/>
      <c r="ASN1" s="578"/>
      <c r="ASO1" s="578"/>
      <c r="ASP1" s="578"/>
      <c r="ASQ1" s="578"/>
      <c r="ASR1" s="578"/>
      <c r="ASS1" s="578"/>
      <c r="AST1" s="578"/>
      <c r="ASU1" s="578"/>
      <c r="ASV1" s="578"/>
      <c r="ASW1" s="578"/>
      <c r="ASX1" s="578"/>
      <c r="ASY1" s="578"/>
      <c r="ASZ1" s="578"/>
      <c r="ATA1" s="578"/>
      <c r="ATB1" s="578"/>
      <c r="ATC1" s="578"/>
      <c r="ATD1" s="578"/>
      <c r="ATE1" s="578"/>
      <c r="ATF1" s="578"/>
      <c r="ATG1" s="578"/>
      <c r="ATH1" s="578"/>
      <c r="ATI1" s="578"/>
      <c r="ATJ1" s="578"/>
      <c r="ATK1" s="578"/>
      <c r="ATL1" s="578"/>
      <c r="ATM1" s="578"/>
      <c r="ATN1" s="578"/>
      <c r="ATO1" s="578"/>
      <c r="ATP1" s="578"/>
      <c r="ATQ1" s="578"/>
      <c r="ATR1" s="578"/>
      <c r="ATS1" s="578"/>
      <c r="ATT1" s="578"/>
      <c r="ATU1" s="578"/>
      <c r="ATV1" s="578"/>
      <c r="ATW1" s="578"/>
      <c r="ATX1" s="578"/>
      <c r="ATY1" s="578"/>
      <c r="ATZ1" s="578"/>
      <c r="AUA1" s="578"/>
      <c r="AUB1" s="578"/>
      <c r="AUC1" s="578"/>
      <c r="AUD1" s="578"/>
      <c r="AUE1" s="578"/>
      <c r="AUF1" s="578"/>
      <c r="AUG1" s="578"/>
      <c r="AUH1" s="578"/>
      <c r="AUI1" s="578"/>
      <c r="AUJ1" s="578"/>
      <c r="AUK1" s="578"/>
      <c r="AUL1" s="578"/>
      <c r="AUM1" s="578"/>
      <c r="AUN1" s="578"/>
      <c r="AUO1" s="578"/>
      <c r="AUP1" s="578"/>
      <c r="AUQ1" s="578"/>
      <c r="AUR1" s="578"/>
      <c r="AUS1" s="578"/>
      <c r="AUT1" s="578"/>
      <c r="AUU1" s="578"/>
      <c r="AUV1" s="578"/>
      <c r="AUW1" s="578"/>
      <c r="AUX1" s="578"/>
      <c r="AUY1" s="578"/>
      <c r="AUZ1" s="578"/>
      <c r="AVA1" s="578"/>
      <c r="AVB1" s="578"/>
      <c r="AVC1" s="578"/>
      <c r="AVD1" s="578"/>
      <c r="AVE1" s="578"/>
      <c r="AVF1" s="578"/>
      <c r="AVG1" s="578"/>
      <c r="AVH1" s="578"/>
      <c r="AVI1" s="578"/>
      <c r="AVJ1" s="578"/>
      <c r="AVK1" s="578"/>
      <c r="AVL1" s="578"/>
      <c r="AVM1" s="578"/>
      <c r="AVN1" s="578"/>
      <c r="AVO1" s="578"/>
      <c r="AVP1" s="578"/>
      <c r="AVQ1" s="578"/>
      <c r="AVR1" s="578"/>
      <c r="AVS1" s="578"/>
      <c r="AVT1" s="578"/>
      <c r="AVU1" s="578"/>
      <c r="AVV1" s="578"/>
      <c r="AVW1" s="578"/>
      <c r="AVX1" s="578"/>
      <c r="AVY1" s="578"/>
      <c r="AVZ1" s="578"/>
      <c r="AWA1" s="578"/>
      <c r="AWB1" s="578"/>
      <c r="AWC1" s="578"/>
      <c r="AWD1" s="578"/>
      <c r="AWE1" s="578"/>
      <c r="AWF1" s="578"/>
      <c r="AWG1" s="578"/>
      <c r="AWH1" s="578"/>
      <c r="AWI1" s="578"/>
      <c r="AWJ1" s="578"/>
      <c r="AWK1" s="578"/>
      <c r="AWL1" s="578"/>
      <c r="AWM1" s="578"/>
      <c r="AWN1" s="578"/>
      <c r="AWO1" s="578"/>
      <c r="AWP1" s="578"/>
      <c r="AWQ1" s="578"/>
      <c r="AWR1" s="578"/>
      <c r="AWS1" s="578"/>
      <c r="AWT1" s="578"/>
      <c r="AWU1" s="578"/>
      <c r="AWV1" s="578"/>
      <c r="AWW1" s="578"/>
      <c r="AWX1" s="578"/>
      <c r="AWY1" s="578"/>
      <c r="AWZ1" s="578"/>
      <c r="AXA1" s="578"/>
      <c r="AXB1" s="578"/>
      <c r="AXC1" s="578"/>
      <c r="AXD1" s="578"/>
      <c r="AXE1" s="578"/>
      <c r="AXF1" s="578"/>
      <c r="AXG1" s="578"/>
      <c r="AXH1" s="578"/>
      <c r="AXI1" s="578"/>
      <c r="AXJ1" s="578"/>
      <c r="AXK1" s="578"/>
      <c r="AXL1" s="578"/>
      <c r="AXM1" s="578"/>
      <c r="AXN1" s="578"/>
      <c r="AXO1" s="578"/>
      <c r="AXP1" s="578"/>
      <c r="AXQ1" s="578"/>
      <c r="AXR1" s="578"/>
      <c r="AXS1" s="578"/>
      <c r="AXT1" s="578"/>
      <c r="AXU1" s="578"/>
      <c r="AXV1" s="578"/>
      <c r="AXW1" s="578"/>
      <c r="AXX1" s="578"/>
      <c r="AXY1" s="578"/>
      <c r="AXZ1" s="578"/>
      <c r="AYA1" s="578"/>
      <c r="AYB1" s="578"/>
      <c r="AYC1" s="578"/>
      <c r="AYD1" s="578"/>
      <c r="AYE1" s="578"/>
      <c r="AYF1" s="578"/>
      <c r="AYG1" s="578"/>
      <c r="AYH1" s="578"/>
      <c r="AYI1" s="578"/>
      <c r="AYJ1" s="578"/>
      <c r="AYK1" s="578"/>
      <c r="AYL1" s="578"/>
      <c r="AYM1" s="578"/>
      <c r="AYN1" s="578"/>
      <c r="AYO1" s="578"/>
      <c r="AYP1" s="578"/>
      <c r="AYQ1" s="578"/>
      <c r="AYR1" s="578"/>
      <c r="AYS1" s="578"/>
      <c r="AYT1" s="578"/>
      <c r="AYU1" s="578"/>
      <c r="AYV1" s="578"/>
      <c r="AYW1" s="578"/>
      <c r="AYX1" s="578"/>
      <c r="AYY1" s="578"/>
      <c r="AYZ1" s="578"/>
      <c r="AZA1" s="578"/>
      <c r="AZB1" s="578"/>
      <c r="AZC1" s="578"/>
      <c r="AZD1" s="578"/>
      <c r="AZE1" s="578"/>
      <c r="AZF1" s="578"/>
      <c r="AZG1" s="578"/>
      <c r="AZH1" s="578"/>
      <c r="AZI1" s="578"/>
      <c r="AZJ1" s="578"/>
      <c r="AZK1" s="578"/>
      <c r="AZL1" s="578"/>
      <c r="AZM1" s="578"/>
      <c r="AZN1" s="578"/>
      <c r="AZO1" s="578"/>
      <c r="AZP1" s="578"/>
      <c r="AZQ1" s="578"/>
      <c r="AZR1" s="578"/>
      <c r="AZS1" s="578"/>
      <c r="AZT1" s="578"/>
      <c r="AZU1" s="578"/>
      <c r="AZV1" s="578"/>
      <c r="AZW1" s="578"/>
      <c r="AZX1" s="578"/>
      <c r="AZY1" s="578"/>
      <c r="AZZ1" s="578"/>
      <c r="BAA1" s="578"/>
      <c r="BAB1" s="578"/>
      <c r="BAC1" s="578"/>
      <c r="BAD1" s="578"/>
      <c r="BAE1" s="578"/>
      <c r="BAF1" s="578"/>
      <c r="BAG1" s="578"/>
      <c r="BAH1" s="578"/>
      <c r="BAI1" s="578"/>
      <c r="BAJ1" s="578"/>
      <c r="BAK1" s="578"/>
      <c r="BAL1" s="578"/>
      <c r="BAM1" s="578"/>
      <c r="BAN1" s="578"/>
      <c r="BAO1" s="578"/>
      <c r="BAP1" s="578"/>
      <c r="BAQ1" s="578"/>
      <c r="BAR1" s="578"/>
      <c r="BAS1" s="578"/>
      <c r="BAT1" s="578"/>
      <c r="BAU1" s="578"/>
      <c r="BAV1" s="578"/>
      <c r="BAW1" s="578"/>
      <c r="BAX1" s="578"/>
      <c r="BAY1" s="578"/>
      <c r="BAZ1" s="578"/>
      <c r="BBA1" s="578"/>
      <c r="BBB1" s="578"/>
      <c r="BBC1" s="578"/>
      <c r="BBD1" s="578"/>
      <c r="BBE1" s="578"/>
      <c r="BBF1" s="578"/>
      <c r="BBG1" s="578"/>
      <c r="BBH1" s="578"/>
      <c r="BBI1" s="578"/>
      <c r="BBJ1" s="578"/>
      <c r="BBK1" s="578"/>
      <c r="BBL1" s="578"/>
      <c r="BBM1" s="578"/>
      <c r="BBN1" s="578"/>
      <c r="BBO1" s="578"/>
      <c r="BBP1" s="578"/>
      <c r="BBQ1" s="578"/>
      <c r="BBR1" s="578"/>
      <c r="BBS1" s="578"/>
      <c r="BBT1" s="578"/>
      <c r="BBU1" s="578"/>
      <c r="BBV1" s="578"/>
      <c r="BBW1" s="578"/>
      <c r="BBX1" s="578"/>
      <c r="BBY1" s="578"/>
      <c r="BBZ1" s="578"/>
      <c r="BCA1" s="578"/>
      <c r="BCB1" s="578"/>
      <c r="BCC1" s="578"/>
      <c r="BCD1" s="578"/>
      <c r="BCE1" s="578"/>
      <c r="BCF1" s="578"/>
      <c r="BCG1" s="578"/>
      <c r="BCH1" s="578"/>
      <c r="BCI1" s="578"/>
      <c r="BCJ1" s="578"/>
      <c r="BCK1" s="578"/>
      <c r="BCL1" s="578"/>
      <c r="BCM1" s="578"/>
      <c r="BCN1" s="578"/>
      <c r="BCO1" s="578"/>
      <c r="BCP1" s="578"/>
      <c r="BCQ1" s="578"/>
      <c r="BCR1" s="578"/>
      <c r="BCS1" s="578"/>
      <c r="BCT1" s="578"/>
      <c r="BCU1" s="578"/>
      <c r="BCV1" s="578"/>
      <c r="BCW1" s="578"/>
      <c r="BCX1" s="578"/>
      <c r="BCY1" s="578"/>
      <c r="BCZ1" s="578"/>
      <c r="BDA1" s="578"/>
      <c r="BDB1" s="578"/>
      <c r="BDC1" s="578"/>
      <c r="BDD1" s="578"/>
      <c r="BDE1" s="578"/>
      <c r="BDF1" s="578"/>
      <c r="BDG1" s="578"/>
      <c r="BDH1" s="578"/>
      <c r="BDI1" s="578"/>
      <c r="BDJ1" s="578"/>
      <c r="BDK1" s="578"/>
      <c r="BDL1" s="578"/>
      <c r="BDM1" s="578"/>
      <c r="BDN1" s="578"/>
      <c r="BDO1" s="578"/>
      <c r="BDP1" s="578"/>
      <c r="BDQ1" s="578"/>
      <c r="BDR1" s="578"/>
      <c r="BDS1" s="578"/>
      <c r="BDT1" s="578"/>
      <c r="BDU1" s="578"/>
      <c r="BDV1" s="578"/>
      <c r="BDW1" s="578"/>
      <c r="BDX1" s="578"/>
      <c r="BDY1" s="578"/>
      <c r="BDZ1" s="578"/>
      <c r="BEA1" s="578"/>
      <c r="BEB1" s="578"/>
      <c r="BEC1" s="578"/>
      <c r="BED1" s="578"/>
      <c r="BEE1" s="578"/>
      <c r="BEF1" s="578"/>
      <c r="BEG1" s="578"/>
      <c r="BEH1" s="578"/>
      <c r="BEI1" s="578"/>
      <c r="BEJ1" s="578"/>
      <c r="BEK1" s="578"/>
      <c r="BEL1" s="578"/>
      <c r="BEM1" s="578"/>
      <c r="BEN1" s="578"/>
      <c r="BEO1" s="578"/>
      <c r="BEP1" s="578"/>
      <c r="BEQ1" s="578"/>
      <c r="BER1" s="578"/>
      <c r="BES1" s="578"/>
      <c r="BET1" s="578"/>
      <c r="BEU1" s="578"/>
      <c r="BEV1" s="578"/>
      <c r="BEW1" s="578"/>
      <c r="BEX1" s="578"/>
      <c r="BEY1" s="578"/>
      <c r="BEZ1" s="578"/>
      <c r="BFA1" s="578"/>
      <c r="BFB1" s="578"/>
      <c r="BFC1" s="578"/>
      <c r="BFD1" s="578"/>
      <c r="BFE1" s="578"/>
      <c r="BFF1" s="578"/>
      <c r="BFG1" s="578"/>
      <c r="BFH1" s="578"/>
      <c r="BFI1" s="578"/>
      <c r="BFJ1" s="578"/>
      <c r="BFK1" s="578"/>
      <c r="BFL1" s="578"/>
      <c r="BFM1" s="578"/>
      <c r="BFN1" s="578"/>
      <c r="BFO1" s="578"/>
      <c r="BFP1" s="578"/>
      <c r="BFQ1" s="578"/>
      <c r="BFR1" s="578"/>
      <c r="BFS1" s="578"/>
      <c r="BFT1" s="578"/>
      <c r="BFU1" s="578"/>
      <c r="BFV1" s="578"/>
      <c r="BFW1" s="578"/>
      <c r="BFX1" s="578"/>
      <c r="BFY1" s="578"/>
      <c r="BFZ1" s="578"/>
      <c r="BGA1" s="578"/>
      <c r="BGB1" s="578"/>
      <c r="BGC1" s="578"/>
      <c r="BGD1" s="578"/>
      <c r="BGE1" s="578"/>
      <c r="BGF1" s="578"/>
      <c r="BGG1" s="578"/>
      <c r="BGH1" s="578"/>
      <c r="BGI1" s="578"/>
      <c r="BGJ1" s="578"/>
      <c r="BGK1" s="578"/>
      <c r="BGL1" s="578"/>
      <c r="BGM1" s="578"/>
      <c r="BGN1" s="578"/>
      <c r="BGO1" s="578"/>
      <c r="BGP1" s="578"/>
      <c r="BGQ1" s="578"/>
      <c r="BGR1" s="578"/>
      <c r="BGS1" s="578"/>
      <c r="BGT1" s="578"/>
      <c r="BGU1" s="578"/>
      <c r="BGV1" s="578"/>
      <c r="BGW1" s="578"/>
      <c r="BGX1" s="578"/>
      <c r="BGY1" s="578"/>
      <c r="BGZ1" s="578"/>
      <c r="BHA1" s="578"/>
      <c r="BHB1" s="578"/>
      <c r="BHC1" s="578"/>
      <c r="BHD1" s="578"/>
      <c r="BHE1" s="578"/>
      <c r="BHF1" s="578"/>
      <c r="BHG1" s="578"/>
      <c r="BHH1" s="578"/>
      <c r="BHI1" s="578"/>
      <c r="BHJ1" s="578"/>
      <c r="BHK1" s="578"/>
      <c r="BHL1" s="578"/>
      <c r="BHM1" s="578"/>
      <c r="BHN1" s="578"/>
      <c r="BHO1" s="578"/>
      <c r="BHP1" s="578"/>
      <c r="BHQ1" s="578"/>
      <c r="BHR1" s="578"/>
      <c r="BHS1" s="578"/>
      <c r="BHT1" s="578"/>
      <c r="BHU1" s="578"/>
      <c r="BHV1" s="578"/>
      <c r="BHW1" s="578"/>
      <c r="BHX1" s="578"/>
      <c r="BHY1" s="578"/>
      <c r="BHZ1" s="578"/>
      <c r="BIA1" s="578"/>
      <c r="BIB1" s="578"/>
      <c r="BIC1" s="578"/>
      <c r="BID1" s="578"/>
      <c r="BIE1" s="578"/>
      <c r="BIF1" s="578"/>
      <c r="BIG1" s="578"/>
      <c r="BIH1" s="578"/>
      <c r="BII1" s="578"/>
      <c r="BIJ1" s="578"/>
      <c r="BIK1" s="578"/>
      <c r="BIL1" s="578"/>
      <c r="BIM1" s="578"/>
      <c r="BIN1" s="578"/>
      <c r="BIO1" s="578"/>
      <c r="BIP1" s="578"/>
      <c r="BIQ1" s="578"/>
      <c r="BIR1" s="578"/>
      <c r="BIS1" s="578"/>
      <c r="BIT1" s="578"/>
      <c r="BIU1" s="578"/>
      <c r="BIV1" s="578"/>
      <c r="BIW1" s="578"/>
      <c r="BIX1" s="578"/>
      <c r="BIY1" s="578"/>
      <c r="BIZ1" s="578"/>
      <c r="BJA1" s="578"/>
      <c r="BJB1" s="578"/>
      <c r="BJC1" s="578"/>
      <c r="BJD1" s="578"/>
      <c r="BJE1" s="578"/>
      <c r="BJF1" s="578"/>
      <c r="BJG1" s="578"/>
      <c r="BJH1" s="578"/>
      <c r="BJI1" s="578"/>
      <c r="BJJ1" s="578"/>
      <c r="BJK1" s="578"/>
      <c r="BJL1" s="578"/>
      <c r="BJM1" s="578"/>
      <c r="BJN1" s="578"/>
      <c r="BJO1" s="578"/>
      <c r="BJP1" s="578"/>
      <c r="BJQ1" s="578"/>
      <c r="BJR1" s="578"/>
      <c r="BJS1" s="578"/>
      <c r="BJT1" s="578"/>
      <c r="BJU1" s="578"/>
      <c r="BJV1" s="578"/>
      <c r="BJW1" s="578"/>
      <c r="BJX1" s="578"/>
      <c r="BJY1" s="578"/>
      <c r="BJZ1" s="578"/>
      <c r="BKA1" s="578"/>
      <c r="BKB1" s="578"/>
      <c r="BKC1" s="578"/>
      <c r="BKD1" s="578"/>
      <c r="BKE1" s="578"/>
      <c r="BKF1" s="578"/>
      <c r="BKG1" s="578"/>
      <c r="BKH1" s="578"/>
      <c r="BKI1" s="578"/>
      <c r="BKJ1" s="578"/>
      <c r="BKK1" s="578"/>
      <c r="BKL1" s="578"/>
      <c r="BKM1" s="578"/>
      <c r="BKN1" s="578"/>
      <c r="BKO1" s="578"/>
      <c r="BKP1" s="578"/>
      <c r="BKQ1" s="578"/>
      <c r="BKR1" s="578"/>
      <c r="BKS1" s="578"/>
      <c r="BKT1" s="578"/>
      <c r="BKU1" s="578"/>
      <c r="BKV1" s="578"/>
      <c r="BKW1" s="578"/>
      <c r="BKX1" s="578"/>
      <c r="BKY1" s="578"/>
      <c r="BKZ1" s="578"/>
      <c r="BLA1" s="578"/>
      <c r="BLB1" s="578"/>
      <c r="BLC1" s="578"/>
      <c r="BLD1" s="578"/>
      <c r="BLE1" s="578"/>
      <c r="BLF1" s="578"/>
      <c r="BLG1" s="578"/>
      <c r="BLH1" s="578"/>
      <c r="BLI1" s="578"/>
      <c r="BLJ1" s="578"/>
      <c r="BLK1" s="578"/>
      <c r="BLL1" s="578"/>
      <c r="BLM1" s="578"/>
      <c r="BLN1" s="578"/>
      <c r="BLO1" s="578"/>
      <c r="BLP1" s="578"/>
      <c r="BLQ1" s="578"/>
      <c r="BLR1" s="578"/>
      <c r="BLS1" s="578"/>
      <c r="BLT1" s="578"/>
      <c r="BLU1" s="578"/>
      <c r="BLV1" s="578"/>
      <c r="BLW1" s="578"/>
      <c r="BLX1" s="578"/>
      <c r="BLY1" s="578"/>
      <c r="BLZ1" s="578"/>
      <c r="BMA1" s="578"/>
      <c r="BMB1" s="578"/>
      <c r="BMC1" s="578"/>
      <c r="BMD1" s="578"/>
      <c r="BME1" s="578"/>
      <c r="BMF1" s="578"/>
      <c r="BMG1" s="578"/>
      <c r="BMH1" s="578"/>
      <c r="BMI1" s="578"/>
      <c r="BMJ1" s="578"/>
      <c r="BMK1" s="578"/>
      <c r="BML1" s="578"/>
      <c r="BMM1" s="578"/>
      <c r="BMN1" s="578"/>
      <c r="BMO1" s="578"/>
      <c r="BMP1" s="578"/>
      <c r="BMQ1" s="578"/>
      <c r="BMR1" s="578"/>
      <c r="BMS1" s="578"/>
      <c r="BMT1" s="578"/>
      <c r="BMU1" s="578"/>
      <c r="BMV1" s="578"/>
      <c r="BMW1" s="578"/>
      <c r="BMX1" s="578"/>
      <c r="BMY1" s="578"/>
      <c r="BMZ1" s="578"/>
      <c r="BNA1" s="578"/>
      <c r="BNB1" s="578"/>
      <c r="BNC1" s="578"/>
      <c r="BND1" s="578"/>
      <c r="BNE1" s="578"/>
      <c r="BNF1" s="578"/>
      <c r="BNG1" s="578"/>
      <c r="BNH1" s="578"/>
      <c r="BNI1" s="578"/>
      <c r="BNJ1" s="578"/>
      <c r="BNK1" s="578"/>
      <c r="BNL1" s="578"/>
      <c r="BNM1" s="578"/>
      <c r="BNN1" s="578"/>
      <c r="BNO1" s="578"/>
      <c r="BNP1" s="578"/>
      <c r="BNQ1" s="578"/>
      <c r="BNR1" s="578"/>
      <c r="BNS1" s="578"/>
      <c r="BNT1" s="578"/>
      <c r="BNU1" s="578"/>
      <c r="BNV1" s="578"/>
      <c r="BNW1" s="578"/>
      <c r="BNX1" s="578"/>
      <c r="BNY1" s="578"/>
      <c r="BNZ1" s="578"/>
      <c r="BOA1" s="578"/>
      <c r="BOB1" s="578"/>
      <c r="BOC1" s="578"/>
      <c r="BOD1" s="578"/>
      <c r="BOE1" s="578"/>
      <c r="BOF1" s="578"/>
      <c r="BOG1" s="578"/>
      <c r="BOH1" s="578"/>
      <c r="BOI1" s="578"/>
      <c r="BOJ1" s="578"/>
      <c r="BOK1" s="578"/>
      <c r="BOL1" s="578"/>
      <c r="BOM1" s="578"/>
      <c r="BON1" s="578"/>
      <c r="BOO1" s="578"/>
      <c r="BOP1" s="578"/>
      <c r="BOQ1" s="578"/>
      <c r="BOR1" s="578"/>
      <c r="BOS1" s="578"/>
      <c r="BOT1" s="578"/>
      <c r="BOU1" s="578"/>
      <c r="BOV1" s="578"/>
      <c r="BOW1" s="578"/>
      <c r="BOX1" s="578"/>
      <c r="BOY1" s="578"/>
      <c r="BOZ1" s="578"/>
      <c r="BPA1" s="578"/>
      <c r="BPB1" s="578"/>
      <c r="BPC1" s="578"/>
      <c r="BPD1" s="578"/>
      <c r="BPE1" s="578"/>
      <c r="BPF1" s="578"/>
      <c r="BPG1" s="578"/>
      <c r="BPH1" s="578"/>
      <c r="BPI1" s="578"/>
      <c r="BPJ1" s="578"/>
      <c r="BPK1" s="578"/>
      <c r="BPL1" s="578"/>
      <c r="BPM1" s="578"/>
      <c r="BPN1" s="578"/>
      <c r="BPO1" s="578"/>
      <c r="BPP1" s="578"/>
      <c r="BPQ1" s="578"/>
      <c r="BPR1" s="578"/>
      <c r="BPS1" s="578"/>
      <c r="BPT1" s="578"/>
      <c r="BPU1" s="578"/>
      <c r="BPV1" s="578"/>
      <c r="BPW1" s="578"/>
      <c r="BPX1" s="578"/>
      <c r="BPY1" s="578"/>
      <c r="BPZ1" s="578"/>
      <c r="BQA1" s="578"/>
      <c r="BQB1" s="578"/>
      <c r="BQC1" s="578"/>
      <c r="BQD1" s="578"/>
      <c r="BQE1" s="578"/>
      <c r="BQF1" s="578"/>
      <c r="BQG1" s="578"/>
      <c r="BQH1" s="578"/>
      <c r="BQI1" s="578"/>
      <c r="BQJ1" s="578"/>
      <c r="BQK1" s="578"/>
      <c r="BQL1" s="578"/>
      <c r="BQM1" s="578"/>
      <c r="BQN1" s="578"/>
      <c r="BQO1" s="578"/>
      <c r="BQP1" s="578"/>
      <c r="BQQ1" s="578"/>
      <c r="BQR1" s="578"/>
      <c r="BQS1" s="578"/>
      <c r="BQT1" s="578"/>
      <c r="BQU1" s="578"/>
      <c r="BQV1" s="578"/>
      <c r="BQW1" s="578"/>
      <c r="BQX1" s="578"/>
      <c r="BQY1" s="578"/>
      <c r="BQZ1" s="578"/>
      <c r="BRA1" s="578"/>
      <c r="BRB1" s="578"/>
      <c r="BRC1" s="578"/>
      <c r="BRD1" s="578"/>
      <c r="BRE1" s="578"/>
      <c r="BRF1" s="578"/>
      <c r="BRG1" s="578"/>
      <c r="BRH1" s="578"/>
      <c r="BRI1" s="578"/>
      <c r="BRJ1" s="578"/>
      <c r="BRK1" s="578"/>
      <c r="BRL1" s="578"/>
      <c r="BRM1" s="578"/>
      <c r="BRN1" s="578"/>
      <c r="BRO1" s="578"/>
      <c r="BRP1" s="578"/>
      <c r="BRQ1" s="578"/>
      <c r="BRR1" s="578"/>
      <c r="BRS1" s="578"/>
      <c r="BRT1" s="578"/>
      <c r="BRU1" s="578"/>
      <c r="BRV1" s="578"/>
      <c r="BRW1" s="578"/>
      <c r="BRX1" s="578"/>
      <c r="BRY1" s="578"/>
      <c r="BRZ1" s="578"/>
      <c r="BSA1" s="578"/>
      <c r="BSB1" s="578"/>
      <c r="BSC1" s="578"/>
      <c r="BSD1" s="578"/>
      <c r="BSE1" s="578"/>
      <c r="BSF1" s="578"/>
      <c r="BSG1" s="578"/>
      <c r="BSH1" s="578"/>
      <c r="BSI1" s="578"/>
      <c r="BSJ1" s="578"/>
      <c r="BSK1" s="578"/>
      <c r="BSL1" s="578"/>
      <c r="BSM1" s="578"/>
      <c r="BSN1" s="578"/>
      <c r="BSO1" s="578"/>
      <c r="BSP1" s="578"/>
      <c r="BSQ1" s="578"/>
      <c r="BSR1" s="578"/>
      <c r="BSS1" s="578"/>
      <c r="BST1" s="578"/>
      <c r="BSU1" s="578"/>
      <c r="BSV1" s="578"/>
      <c r="BSW1" s="578"/>
      <c r="BSX1" s="578"/>
      <c r="BSY1" s="578"/>
      <c r="BSZ1" s="578"/>
      <c r="BTA1" s="578"/>
      <c r="BTB1" s="578"/>
      <c r="BTC1" s="578"/>
      <c r="BTD1" s="578"/>
      <c r="BTE1" s="578"/>
      <c r="BTF1" s="578"/>
      <c r="BTG1" s="578"/>
      <c r="BTH1" s="578"/>
      <c r="BTI1" s="578"/>
      <c r="BTJ1" s="578"/>
      <c r="BTK1" s="578"/>
      <c r="BTL1" s="578"/>
      <c r="BTM1" s="578"/>
      <c r="BTN1" s="578"/>
      <c r="BTO1" s="578"/>
      <c r="BTP1" s="578"/>
      <c r="BTQ1" s="578"/>
      <c r="BTR1" s="578"/>
      <c r="BTS1" s="578"/>
      <c r="BTT1" s="578"/>
      <c r="BTU1" s="578"/>
      <c r="BTV1" s="578"/>
      <c r="BTW1" s="578"/>
      <c r="BTX1" s="578"/>
      <c r="BTY1" s="578"/>
      <c r="BTZ1" s="578"/>
      <c r="BUA1" s="578"/>
      <c r="BUB1" s="578"/>
      <c r="BUC1" s="578"/>
      <c r="BUD1" s="578"/>
      <c r="BUE1" s="578"/>
      <c r="BUF1" s="578"/>
      <c r="BUG1" s="578"/>
      <c r="BUH1" s="578"/>
      <c r="BUI1" s="578"/>
      <c r="BUJ1" s="578"/>
      <c r="BUK1" s="578"/>
      <c r="BUL1" s="578"/>
      <c r="BUM1" s="578"/>
      <c r="BUN1" s="578"/>
      <c r="BUO1" s="578"/>
      <c r="BUP1" s="578"/>
      <c r="BUQ1" s="578"/>
      <c r="BUR1" s="578"/>
      <c r="BUS1" s="578"/>
      <c r="BUT1" s="578"/>
      <c r="BUU1" s="578"/>
      <c r="BUV1" s="578"/>
      <c r="BUW1" s="578"/>
      <c r="BUX1" s="578"/>
      <c r="BUY1" s="578"/>
      <c r="BUZ1" s="578"/>
      <c r="BVA1" s="578"/>
      <c r="BVB1" s="578"/>
      <c r="BVC1" s="578"/>
      <c r="BVD1" s="578"/>
      <c r="BVE1" s="578"/>
      <c r="BVF1" s="578"/>
      <c r="BVG1" s="578"/>
      <c r="BVH1" s="578"/>
      <c r="BVI1" s="578"/>
      <c r="BVJ1" s="578"/>
      <c r="BVK1" s="578"/>
      <c r="BVL1" s="578"/>
      <c r="BVM1" s="578"/>
      <c r="BVN1" s="578"/>
      <c r="BVO1" s="578"/>
      <c r="BVP1" s="578"/>
      <c r="BVQ1" s="578"/>
      <c r="BVR1" s="578"/>
      <c r="BVS1" s="578"/>
      <c r="BVT1" s="578"/>
      <c r="BVU1" s="578"/>
      <c r="BVV1" s="578"/>
      <c r="BVW1" s="578"/>
      <c r="BVX1" s="578"/>
      <c r="BVY1" s="578"/>
      <c r="BVZ1" s="578"/>
      <c r="BWA1" s="578"/>
      <c r="BWB1" s="578"/>
      <c r="BWC1" s="578"/>
      <c r="BWD1" s="578"/>
      <c r="BWE1" s="578"/>
      <c r="BWF1" s="578"/>
      <c r="BWG1" s="578"/>
      <c r="BWH1" s="578"/>
      <c r="BWI1" s="578"/>
      <c r="BWJ1" s="578"/>
      <c r="BWK1" s="578"/>
      <c r="BWL1" s="578"/>
      <c r="BWM1" s="578"/>
      <c r="BWN1" s="578"/>
      <c r="BWO1" s="578"/>
      <c r="BWP1" s="578"/>
      <c r="BWQ1" s="578"/>
      <c r="BWR1" s="578"/>
      <c r="BWS1" s="578"/>
      <c r="BWT1" s="578"/>
      <c r="BWU1" s="578"/>
      <c r="BWV1" s="578"/>
      <c r="BWW1" s="578"/>
      <c r="BWX1" s="578"/>
      <c r="BWY1" s="578"/>
      <c r="BWZ1" s="578"/>
      <c r="BXA1" s="578"/>
      <c r="BXB1" s="578"/>
      <c r="BXC1" s="578"/>
      <c r="BXD1" s="578"/>
      <c r="BXE1" s="578"/>
      <c r="BXF1" s="578"/>
      <c r="BXG1" s="578"/>
      <c r="BXH1" s="578"/>
      <c r="BXI1" s="578"/>
      <c r="BXJ1" s="578"/>
      <c r="BXK1" s="578"/>
      <c r="BXL1" s="578"/>
      <c r="BXM1" s="578"/>
      <c r="BXN1" s="578"/>
      <c r="BXO1" s="578"/>
      <c r="BXP1" s="578"/>
      <c r="BXQ1" s="578"/>
      <c r="BXR1" s="578"/>
      <c r="BXS1" s="578"/>
      <c r="BXT1" s="578"/>
      <c r="BXU1" s="578"/>
      <c r="BXV1" s="578"/>
      <c r="BXW1" s="578"/>
      <c r="BXX1" s="578"/>
      <c r="BXY1" s="578"/>
      <c r="BXZ1" s="578"/>
      <c r="BYA1" s="578"/>
      <c r="BYB1" s="578"/>
      <c r="BYC1" s="578"/>
      <c r="BYD1" s="578"/>
      <c r="BYE1" s="578"/>
      <c r="BYF1" s="578"/>
      <c r="BYG1" s="578"/>
      <c r="BYH1" s="578"/>
      <c r="BYI1" s="578"/>
      <c r="BYJ1" s="578"/>
      <c r="BYK1" s="578"/>
      <c r="BYL1" s="578"/>
      <c r="BYM1" s="578"/>
      <c r="BYN1" s="578"/>
      <c r="BYO1" s="578"/>
      <c r="BYP1" s="578"/>
      <c r="BYQ1" s="578"/>
      <c r="BYR1" s="578"/>
      <c r="BYS1" s="578"/>
      <c r="BYT1" s="578"/>
      <c r="BYU1" s="578"/>
      <c r="BYV1" s="578"/>
      <c r="BYW1" s="578"/>
      <c r="BYX1" s="578"/>
      <c r="BYY1" s="578"/>
      <c r="BYZ1" s="578"/>
      <c r="BZA1" s="578"/>
      <c r="BZB1" s="578"/>
      <c r="BZC1" s="578"/>
      <c r="BZD1" s="578"/>
      <c r="BZE1" s="578"/>
      <c r="BZF1" s="578"/>
      <c r="BZG1" s="578"/>
      <c r="BZH1" s="578"/>
      <c r="BZI1" s="578"/>
      <c r="BZJ1" s="578"/>
      <c r="BZK1" s="578"/>
      <c r="BZL1" s="578"/>
      <c r="BZM1" s="578"/>
      <c r="BZN1" s="578"/>
      <c r="BZO1" s="578"/>
      <c r="BZP1" s="578"/>
      <c r="BZQ1" s="578"/>
      <c r="BZR1" s="578"/>
      <c r="BZS1" s="578"/>
      <c r="BZT1" s="578"/>
      <c r="BZU1" s="578"/>
      <c r="BZV1" s="578"/>
      <c r="BZW1" s="578"/>
      <c r="BZX1" s="578"/>
      <c r="BZY1" s="578"/>
      <c r="BZZ1" s="578"/>
      <c r="CAA1" s="578"/>
      <c r="CAB1" s="578"/>
      <c r="CAC1" s="578"/>
      <c r="CAD1" s="578"/>
      <c r="CAE1" s="578"/>
      <c r="CAF1" s="578"/>
      <c r="CAG1" s="578"/>
      <c r="CAH1" s="578"/>
      <c r="CAI1" s="578"/>
      <c r="CAJ1" s="578"/>
      <c r="CAK1" s="578"/>
      <c r="CAL1" s="578"/>
      <c r="CAM1" s="578"/>
      <c r="CAN1" s="578"/>
      <c r="CAO1" s="578"/>
      <c r="CAP1" s="578"/>
      <c r="CAQ1" s="578"/>
      <c r="CAR1" s="578"/>
      <c r="CAS1" s="578"/>
      <c r="CAT1" s="578"/>
      <c r="CAU1" s="578"/>
      <c r="CAV1" s="578"/>
      <c r="CAW1" s="578"/>
      <c r="CAX1" s="578"/>
      <c r="CAY1" s="578"/>
      <c r="CAZ1" s="578"/>
      <c r="CBA1" s="578"/>
      <c r="CBB1" s="578"/>
      <c r="CBC1" s="578"/>
      <c r="CBD1" s="578"/>
      <c r="CBE1" s="578"/>
      <c r="CBF1" s="578"/>
      <c r="CBG1" s="578"/>
      <c r="CBH1" s="578"/>
      <c r="CBI1" s="578"/>
      <c r="CBJ1" s="578"/>
      <c r="CBK1" s="578"/>
      <c r="CBL1" s="578"/>
      <c r="CBM1" s="578"/>
      <c r="CBN1" s="578"/>
      <c r="CBO1" s="578"/>
      <c r="CBP1" s="578"/>
      <c r="CBQ1" s="578"/>
      <c r="CBR1" s="578"/>
      <c r="CBS1" s="578"/>
      <c r="CBT1" s="578"/>
      <c r="CBU1" s="578"/>
      <c r="CBV1" s="578"/>
      <c r="CBW1" s="578"/>
      <c r="CBX1" s="578"/>
      <c r="CBY1" s="578"/>
      <c r="CBZ1" s="578"/>
      <c r="CCA1" s="578"/>
      <c r="CCB1" s="578"/>
      <c r="CCC1" s="578"/>
      <c r="CCD1" s="578"/>
      <c r="CCE1" s="578"/>
      <c r="CCF1" s="578"/>
      <c r="CCG1" s="578"/>
      <c r="CCH1" s="578"/>
      <c r="CCI1" s="578"/>
      <c r="CCJ1" s="578"/>
      <c r="CCK1" s="578"/>
      <c r="CCL1" s="578"/>
      <c r="CCM1" s="578"/>
      <c r="CCN1" s="578"/>
      <c r="CCO1" s="578"/>
      <c r="CCP1" s="578"/>
      <c r="CCQ1" s="578"/>
      <c r="CCR1" s="578"/>
      <c r="CCS1" s="578"/>
      <c r="CCT1" s="578"/>
      <c r="CCU1" s="578"/>
      <c r="CCV1" s="578"/>
      <c r="CCW1" s="578"/>
      <c r="CCX1" s="578"/>
      <c r="CCY1" s="578"/>
      <c r="CCZ1" s="578"/>
      <c r="CDA1" s="578"/>
      <c r="CDB1" s="578"/>
      <c r="CDC1" s="578"/>
      <c r="CDD1" s="578"/>
      <c r="CDE1" s="578"/>
      <c r="CDF1" s="578"/>
      <c r="CDG1" s="578"/>
      <c r="CDH1" s="578"/>
      <c r="CDI1" s="578"/>
      <c r="CDJ1" s="578"/>
      <c r="CDK1" s="578"/>
      <c r="CDL1" s="578"/>
      <c r="CDM1" s="578"/>
      <c r="CDN1" s="578"/>
      <c r="CDO1" s="578"/>
      <c r="CDP1" s="578"/>
      <c r="CDQ1" s="578"/>
      <c r="CDR1" s="578"/>
      <c r="CDS1" s="578"/>
      <c r="CDT1" s="578"/>
      <c r="CDU1" s="578"/>
      <c r="CDV1" s="578"/>
      <c r="CDW1" s="578"/>
      <c r="CDX1" s="578"/>
      <c r="CDY1" s="578"/>
      <c r="CDZ1" s="578"/>
      <c r="CEA1" s="578"/>
      <c r="CEB1" s="578"/>
      <c r="CEC1" s="578"/>
      <c r="CED1" s="578"/>
      <c r="CEE1" s="578"/>
      <c r="CEF1" s="578"/>
      <c r="CEG1" s="578"/>
      <c r="CEH1" s="578"/>
      <c r="CEI1" s="578"/>
      <c r="CEJ1" s="578"/>
      <c r="CEK1" s="578"/>
      <c r="CEL1" s="578"/>
      <c r="CEM1" s="578"/>
      <c r="CEN1" s="578"/>
      <c r="CEO1" s="578"/>
      <c r="CEP1" s="578"/>
      <c r="CEQ1" s="578"/>
      <c r="CER1" s="578"/>
      <c r="CES1" s="578"/>
      <c r="CET1" s="578"/>
      <c r="CEU1" s="578"/>
      <c r="CEV1" s="578"/>
      <c r="CEW1" s="578"/>
      <c r="CEX1" s="578"/>
      <c r="CEY1" s="578"/>
      <c r="CEZ1" s="578"/>
      <c r="CFA1" s="578"/>
      <c r="CFB1" s="578"/>
      <c r="CFC1" s="578"/>
      <c r="CFD1" s="578"/>
      <c r="CFE1" s="578"/>
      <c r="CFF1" s="578"/>
      <c r="CFG1" s="578"/>
      <c r="CFH1" s="578"/>
      <c r="CFI1" s="578"/>
      <c r="CFJ1" s="578"/>
      <c r="CFK1" s="578"/>
      <c r="CFL1" s="578"/>
      <c r="CFM1" s="578"/>
      <c r="CFN1" s="578"/>
      <c r="CFO1" s="578"/>
      <c r="CFP1" s="578"/>
      <c r="CFQ1" s="578"/>
      <c r="CFR1" s="578"/>
      <c r="CFS1" s="578"/>
      <c r="CFT1" s="578"/>
      <c r="CFU1" s="578"/>
      <c r="CFV1" s="578"/>
      <c r="CFW1" s="578"/>
      <c r="CFX1" s="578"/>
      <c r="CFY1" s="578"/>
      <c r="CFZ1" s="578"/>
      <c r="CGA1" s="578"/>
      <c r="CGB1" s="578"/>
      <c r="CGC1" s="578"/>
      <c r="CGD1" s="578"/>
      <c r="CGE1" s="578"/>
      <c r="CGF1" s="578"/>
      <c r="CGG1" s="578"/>
      <c r="CGH1" s="578"/>
      <c r="CGI1" s="578"/>
      <c r="CGJ1" s="578"/>
      <c r="CGK1" s="578"/>
      <c r="CGL1" s="578"/>
      <c r="CGM1" s="578"/>
      <c r="CGN1" s="578"/>
      <c r="CGO1" s="578"/>
      <c r="CGP1" s="578"/>
      <c r="CGQ1" s="578"/>
      <c r="CGR1" s="578"/>
      <c r="CGS1" s="578"/>
      <c r="CGT1" s="578"/>
      <c r="CGU1" s="578"/>
      <c r="CGV1" s="578"/>
      <c r="CGW1" s="578"/>
      <c r="CGX1" s="578"/>
      <c r="CGY1" s="578"/>
      <c r="CGZ1" s="578"/>
      <c r="CHA1" s="578"/>
      <c r="CHB1" s="578"/>
      <c r="CHC1" s="578"/>
      <c r="CHD1" s="578"/>
      <c r="CHE1" s="578"/>
      <c r="CHF1" s="578"/>
      <c r="CHG1" s="578"/>
      <c r="CHH1" s="578"/>
      <c r="CHI1" s="578"/>
      <c r="CHJ1" s="578"/>
      <c r="CHK1" s="578"/>
      <c r="CHL1" s="578"/>
      <c r="CHM1" s="578"/>
      <c r="CHN1" s="578"/>
      <c r="CHO1" s="578"/>
      <c r="CHP1" s="578"/>
      <c r="CHQ1" s="578"/>
      <c r="CHR1" s="578"/>
      <c r="CHS1" s="578"/>
      <c r="CHT1" s="578"/>
      <c r="CHU1" s="578"/>
      <c r="CHV1" s="578"/>
      <c r="CHW1" s="578"/>
      <c r="CHX1" s="578"/>
      <c r="CHY1" s="578"/>
      <c r="CHZ1" s="578"/>
      <c r="CIA1" s="578"/>
      <c r="CIB1" s="578"/>
      <c r="CIC1" s="578"/>
      <c r="CID1" s="578"/>
      <c r="CIE1" s="578"/>
      <c r="CIF1" s="578"/>
      <c r="CIG1" s="578"/>
      <c r="CIH1" s="578"/>
      <c r="CII1" s="578"/>
      <c r="CIJ1" s="578"/>
      <c r="CIK1" s="578"/>
      <c r="CIL1" s="578"/>
      <c r="CIM1" s="578"/>
      <c r="CIN1" s="578"/>
      <c r="CIO1" s="578"/>
      <c r="CIP1" s="578"/>
      <c r="CIQ1" s="578"/>
      <c r="CIR1" s="578"/>
      <c r="CIS1" s="578"/>
      <c r="CIT1" s="578"/>
      <c r="CIU1" s="578"/>
      <c r="CIV1" s="578"/>
      <c r="CIW1" s="578"/>
      <c r="CIX1" s="578"/>
      <c r="CIY1" s="578"/>
      <c r="CIZ1" s="578"/>
      <c r="CJA1" s="578"/>
      <c r="CJB1" s="578"/>
      <c r="CJC1" s="578"/>
      <c r="CJD1" s="578"/>
      <c r="CJE1" s="578"/>
      <c r="CJF1" s="578"/>
      <c r="CJG1" s="578"/>
      <c r="CJH1" s="578"/>
      <c r="CJI1" s="578"/>
      <c r="CJJ1" s="578"/>
      <c r="CJK1" s="578"/>
      <c r="CJL1" s="578"/>
      <c r="CJM1" s="578"/>
      <c r="CJN1" s="578"/>
      <c r="CJO1" s="578"/>
      <c r="CJP1" s="578"/>
      <c r="CJQ1" s="578"/>
      <c r="CJR1" s="578"/>
      <c r="CJS1" s="578"/>
      <c r="CJT1" s="578"/>
      <c r="CJU1" s="578"/>
      <c r="CJV1" s="578"/>
      <c r="CJW1" s="578"/>
      <c r="CJX1" s="578"/>
      <c r="CJY1" s="578"/>
      <c r="CJZ1" s="578"/>
      <c r="CKA1" s="578"/>
      <c r="CKB1" s="578"/>
      <c r="CKC1" s="578"/>
      <c r="CKD1" s="578"/>
      <c r="CKE1" s="578"/>
      <c r="CKF1" s="578"/>
      <c r="CKG1" s="578"/>
      <c r="CKH1" s="578"/>
      <c r="CKI1" s="578"/>
      <c r="CKJ1" s="578"/>
      <c r="CKK1" s="578"/>
      <c r="CKL1" s="578"/>
      <c r="CKM1" s="578"/>
      <c r="CKN1" s="578"/>
      <c r="CKO1" s="578"/>
      <c r="CKP1" s="578"/>
      <c r="CKQ1" s="578"/>
      <c r="CKR1" s="578"/>
      <c r="CKS1" s="578"/>
      <c r="CKT1" s="578"/>
      <c r="CKU1" s="578"/>
      <c r="CKV1" s="578"/>
      <c r="CKW1" s="578"/>
      <c r="CKX1" s="578"/>
      <c r="CKY1" s="578"/>
      <c r="CKZ1" s="578"/>
      <c r="CLA1" s="578"/>
      <c r="CLB1" s="578"/>
      <c r="CLC1" s="578"/>
      <c r="CLD1" s="578"/>
      <c r="CLE1" s="578"/>
      <c r="CLF1" s="578"/>
      <c r="CLG1" s="578"/>
      <c r="CLH1" s="578"/>
      <c r="CLI1" s="578"/>
      <c r="CLJ1" s="578"/>
      <c r="CLK1" s="578"/>
      <c r="CLL1" s="578"/>
      <c r="CLM1" s="578"/>
      <c r="CLN1" s="578"/>
      <c r="CLO1" s="578"/>
      <c r="CLP1" s="578"/>
      <c r="CLQ1" s="578"/>
      <c r="CLR1" s="578"/>
      <c r="CLS1" s="578"/>
      <c r="CLT1" s="578"/>
      <c r="CLU1" s="578"/>
      <c r="CLV1" s="578"/>
      <c r="CLW1" s="578"/>
      <c r="CLX1" s="578"/>
      <c r="CLY1" s="578"/>
      <c r="CLZ1" s="578"/>
      <c r="CMA1" s="578"/>
      <c r="CMB1" s="578"/>
      <c r="CMC1" s="578"/>
      <c r="CMD1" s="578"/>
      <c r="CME1" s="578"/>
      <c r="CMF1" s="578"/>
      <c r="CMG1" s="578"/>
      <c r="CMH1" s="578"/>
      <c r="CMI1" s="578"/>
      <c r="CMJ1" s="578"/>
      <c r="CMK1" s="578"/>
      <c r="CML1" s="578"/>
      <c r="CMM1" s="578"/>
      <c r="CMN1" s="578"/>
      <c r="CMO1" s="578"/>
      <c r="CMP1" s="578"/>
      <c r="CMQ1" s="578"/>
      <c r="CMR1" s="578"/>
      <c r="CMS1" s="578"/>
      <c r="CMT1" s="578"/>
      <c r="CMU1" s="578"/>
      <c r="CMV1" s="578"/>
      <c r="CMW1" s="578"/>
      <c r="CMX1" s="578"/>
      <c r="CMY1" s="578"/>
      <c r="CMZ1" s="578"/>
      <c r="CNA1" s="578"/>
      <c r="CNB1" s="578"/>
      <c r="CNC1" s="578"/>
      <c r="CND1" s="578"/>
      <c r="CNE1" s="578"/>
      <c r="CNF1" s="578"/>
      <c r="CNG1" s="578"/>
      <c r="CNH1" s="578"/>
      <c r="CNI1" s="578"/>
      <c r="CNJ1" s="578"/>
      <c r="CNK1" s="578"/>
      <c r="CNL1" s="578"/>
      <c r="CNM1" s="578"/>
      <c r="CNN1" s="578"/>
      <c r="CNO1" s="578"/>
      <c r="CNP1" s="578"/>
      <c r="CNQ1" s="578"/>
      <c r="CNR1" s="578"/>
      <c r="CNS1" s="578"/>
      <c r="CNT1" s="578"/>
      <c r="CNU1" s="578"/>
      <c r="CNV1" s="578"/>
      <c r="CNW1" s="578"/>
      <c r="CNX1" s="578"/>
      <c r="CNY1" s="578"/>
      <c r="CNZ1" s="578"/>
      <c r="COA1" s="578"/>
      <c r="COB1" s="578"/>
      <c r="COC1" s="578"/>
      <c r="COD1" s="578"/>
      <c r="COE1" s="578"/>
      <c r="COF1" s="578"/>
      <c r="COG1" s="578"/>
      <c r="COH1" s="578"/>
      <c r="COI1" s="578"/>
      <c r="COJ1" s="578"/>
      <c r="COK1" s="578"/>
      <c r="COL1" s="578"/>
      <c r="COM1" s="578"/>
      <c r="CON1" s="578"/>
      <c r="COO1" s="578"/>
      <c r="COP1" s="578"/>
      <c r="COQ1" s="578"/>
      <c r="COR1" s="578"/>
      <c r="COS1" s="578"/>
      <c r="COT1" s="578"/>
      <c r="COU1" s="578"/>
      <c r="COV1" s="578"/>
      <c r="COW1" s="578"/>
      <c r="COX1" s="578"/>
      <c r="COY1" s="578"/>
      <c r="COZ1" s="578"/>
      <c r="CPA1" s="578"/>
      <c r="CPB1" s="578"/>
      <c r="CPC1" s="578"/>
      <c r="CPD1" s="578"/>
      <c r="CPE1" s="578"/>
      <c r="CPF1" s="578"/>
      <c r="CPG1" s="578"/>
      <c r="CPH1" s="578"/>
      <c r="CPI1" s="578"/>
      <c r="CPJ1" s="578"/>
      <c r="CPK1" s="578"/>
      <c r="CPL1" s="578"/>
      <c r="CPM1" s="578"/>
      <c r="CPN1" s="578"/>
      <c r="CPO1" s="578"/>
      <c r="CPP1" s="578"/>
      <c r="CPQ1" s="578"/>
      <c r="CPR1" s="578"/>
      <c r="CPS1" s="578"/>
      <c r="CPT1" s="578"/>
      <c r="CPU1" s="578"/>
      <c r="CPV1" s="578"/>
      <c r="CPW1" s="578"/>
      <c r="CPX1" s="578"/>
      <c r="CPY1" s="578"/>
      <c r="CPZ1" s="578"/>
      <c r="CQA1" s="578"/>
      <c r="CQB1" s="578"/>
      <c r="CQC1" s="578"/>
      <c r="CQD1" s="578"/>
      <c r="CQE1" s="578"/>
      <c r="CQF1" s="578"/>
      <c r="CQG1" s="578"/>
      <c r="CQH1" s="578"/>
      <c r="CQI1" s="578"/>
      <c r="CQJ1" s="578"/>
      <c r="CQK1" s="578"/>
      <c r="CQL1" s="578"/>
      <c r="CQM1" s="578"/>
      <c r="CQN1" s="578"/>
      <c r="CQO1" s="578"/>
      <c r="CQP1" s="578"/>
      <c r="CQQ1" s="578"/>
      <c r="CQR1" s="578"/>
      <c r="CQS1" s="578"/>
      <c r="CQT1" s="578"/>
      <c r="CQU1" s="578"/>
      <c r="CQV1" s="578"/>
      <c r="CQW1" s="578"/>
      <c r="CQX1" s="578"/>
      <c r="CQY1" s="578"/>
      <c r="CQZ1" s="578"/>
      <c r="CRA1" s="578"/>
      <c r="CRB1" s="578"/>
      <c r="CRC1" s="578"/>
      <c r="CRD1" s="578"/>
      <c r="CRE1" s="578"/>
      <c r="CRF1" s="578"/>
      <c r="CRG1" s="578"/>
      <c r="CRH1" s="578"/>
      <c r="CRI1" s="578"/>
      <c r="CRJ1" s="578"/>
      <c r="CRK1" s="578"/>
      <c r="CRL1" s="578"/>
      <c r="CRM1" s="578"/>
      <c r="CRN1" s="578"/>
      <c r="CRO1" s="578"/>
      <c r="CRP1" s="578"/>
      <c r="CRQ1" s="578"/>
      <c r="CRR1" s="578"/>
      <c r="CRS1" s="578"/>
      <c r="CRT1" s="578"/>
      <c r="CRU1" s="578"/>
      <c r="CRV1" s="578"/>
      <c r="CRW1" s="578"/>
      <c r="CRX1" s="578"/>
      <c r="CRY1" s="578"/>
      <c r="CRZ1" s="578"/>
      <c r="CSA1" s="578"/>
      <c r="CSB1" s="578"/>
      <c r="CSC1" s="578"/>
      <c r="CSD1" s="578"/>
      <c r="CSE1" s="578"/>
      <c r="CSF1" s="578"/>
      <c r="CSG1" s="578"/>
      <c r="CSH1" s="578"/>
      <c r="CSI1" s="578"/>
      <c r="CSJ1" s="578"/>
      <c r="CSK1" s="578"/>
      <c r="CSL1" s="578"/>
      <c r="CSM1" s="578"/>
      <c r="CSN1" s="578"/>
      <c r="CSO1" s="578"/>
      <c r="CSP1" s="578"/>
      <c r="CSQ1" s="578"/>
      <c r="CSR1" s="578"/>
      <c r="CSS1" s="578"/>
      <c r="CST1" s="578"/>
      <c r="CSU1" s="578"/>
      <c r="CSV1" s="578"/>
      <c r="CSW1" s="578"/>
      <c r="CSX1" s="578"/>
      <c r="CSY1" s="578"/>
      <c r="CSZ1" s="578"/>
      <c r="CTA1" s="578"/>
      <c r="CTB1" s="578"/>
      <c r="CTC1" s="578"/>
      <c r="CTD1" s="578"/>
      <c r="CTE1" s="578"/>
      <c r="CTF1" s="578"/>
      <c r="CTG1" s="578"/>
      <c r="CTH1" s="578"/>
      <c r="CTI1" s="578"/>
      <c r="CTJ1" s="578"/>
      <c r="CTK1" s="578"/>
      <c r="CTL1" s="578"/>
      <c r="CTM1" s="578"/>
      <c r="CTN1" s="578"/>
      <c r="CTO1" s="578"/>
      <c r="CTP1" s="578"/>
      <c r="CTQ1" s="578"/>
      <c r="CTR1" s="578"/>
      <c r="CTS1" s="578"/>
      <c r="CTT1" s="578"/>
      <c r="CTU1" s="578"/>
      <c r="CTV1" s="578"/>
      <c r="CTW1" s="578"/>
      <c r="CTX1" s="578"/>
      <c r="CTY1" s="578"/>
      <c r="CTZ1" s="578"/>
      <c r="CUA1" s="578"/>
      <c r="CUB1" s="578"/>
      <c r="CUC1" s="578"/>
      <c r="CUD1" s="578"/>
      <c r="CUE1" s="578"/>
      <c r="CUF1" s="578"/>
      <c r="CUG1" s="578"/>
      <c r="CUH1" s="578"/>
      <c r="CUI1" s="578"/>
      <c r="CUJ1" s="578"/>
      <c r="CUK1" s="578"/>
      <c r="CUL1" s="578"/>
      <c r="CUM1" s="578"/>
      <c r="CUN1" s="578"/>
      <c r="CUO1" s="578"/>
      <c r="CUP1" s="578"/>
      <c r="CUQ1" s="578"/>
      <c r="CUR1" s="578"/>
      <c r="CUS1" s="578"/>
      <c r="CUT1" s="578"/>
      <c r="CUU1" s="578"/>
      <c r="CUV1" s="578"/>
      <c r="CUW1" s="578"/>
      <c r="CUX1" s="578"/>
      <c r="CUY1" s="578"/>
      <c r="CUZ1" s="578"/>
      <c r="CVA1" s="578"/>
      <c r="CVB1" s="578"/>
      <c r="CVC1" s="578"/>
      <c r="CVD1" s="578"/>
      <c r="CVE1" s="578"/>
      <c r="CVF1" s="578"/>
      <c r="CVG1" s="578"/>
      <c r="CVH1" s="578"/>
      <c r="CVI1" s="578"/>
      <c r="CVJ1" s="578"/>
      <c r="CVK1" s="578"/>
      <c r="CVL1" s="578"/>
      <c r="CVM1" s="578"/>
      <c r="CVN1" s="578"/>
      <c r="CVO1" s="578"/>
      <c r="CVP1" s="578"/>
      <c r="CVQ1" s="578"/>
      <c r="CVR1" s="578"/>
      <c r="CVS1" s="578"/>
      <c r="CVT1" s="578"/>
      <c r="CVU1" s="578"/>
      <c r="CVV1" s="578"/>
      <c r="CVW1" s="578"/>
      <c r="CVX1" s="578"/>
      <c r="CVY1" s="578"/>
      <c r="CVZ1" s="578"/>
      <c r="CWA1" s="578"/>
      <c r="CWB1" s="578"/>
      <c r="CWC1" s="578"/>
      <c r="CWD1" s="578"/>
      <c r="CWE1" s="578"/>
      <c r="CWF1" s="578"/>
      <c r="CWG1" s="578"/>
      <c r="CWH1" s="578"/>
      <c r="CWI1" s="578"/>
      <c r="CWJ1" s="578"/>
      <c r="CWK1" s="578"/>
      <c r="CWL1" s="578"/>
      <c r="CWM1" s="578"/>
      <c r="CWN1" s="578"/>
      <c r="CWO1" s="578"/>
      <c r="CWP1" s="578"/>
      <c r="CWQ1" s="578"/>
      <c r="CWR1" s="578"/>
      <c r="CWS1" s="578"/>
      <c r="CWT1" s="578"/>
      <c r="CWU1" s="578"/>
      <c r="CWV1" s="578"/>
      <c r="CWW1" s="578"/>
      <c r="CWX1" s="578"/>
      <c r="CWY1" s="578"/>
      <c r="CWZ1" s="578"/>
      <c r="CXA1" s="578"/>
      <c r="CXB1" s="578"/>
      <c r="CXC1" s="578"/>
      <c r="CXD1" s="578"/>
      <c r="CXE1" s="578"/>
      <c r="CXF1" s="578"/>
      <c r="CXG1" s="578"/>
      <c r="CXH1" s="578"/>
      <c r="CXI1" s="578"/>
      <c r="CXJ1" s="578"/>
      <c r="CXK1" s="578"/>
      <c r="CXL1" s="578"/>
      <c r="CXM1" s="578"/>
      <c r="CXN1" s="578"/>
      <c r="CXO1" s="578"/>
      <c r="CXP1" s="578"/>
      <c r="CXQ1" s="578"/>
      <c r="CXR1" s="578"/>
      <c r="CXS1" s="578"/>
      <c r="CXT1" s="578"/>
      <c r="CXU1" s="578"/>
      <c r="CXV1" s="578"/>
      <c r="CXW1" s="578"/>
      <c r="CXX1" s="578"/>
      <c r="CXY1" s="578"/>
      <c r="CXZ1" s="578"/>
      <c r="CYA1" s="578"/>
      <c r="CYB1" s="578"/>
      <c r="CYC1" s="578"/>
      <c r="CYD1" s="578"/>
      <c r="CYE1" s="578"/>
      <c r="CYF1" s="578"/>
      <c r="CYG1" s="578"/>
      <c r="CYH1" s="578"/>
      <c r="CYI1" s="578"/>
      <c r="CYJ1" s="578"/>
      <c r="CYK1" s="578"/>
      <c r="CYL1" s="578"/>
      <c r="CYM1" s="578"/>
      <c r="CYN1" s="578"/>
      <c r="CYO1" s="578"/>
      <c r="CYP1" s="578"/>
      <c r="CYQ1" s="578"/>
      <c r="CYR1" s="578"/>
      <c r="CYS1" s="578"/>
      <c r="CYT1" s="578"/>
      <c r="CYU1" s="578"/>
      <c r="CYV1" s="578"/>
      <c r="CYW1" s="578"/>
      <c r="CYX1" s="578"/>
      <c r="CYY1" s="578"/>
      <c r="CYZ1" s="578"/>
      <c r="CZA1" s="578"/>
      <c r="CZB1" s="578"/>
      <c r="CZC1" s="578"/>
      <c r="CZD1" s="578"/>
      <c r="CZE1" s="578"/>
      <c r="CZF1" s="578"/>
      <c r="CZG1" s="578"/>
      <c r="CZH1" s="578"/>
      <c r="CZI1" s="578"/>
      <c r="CZJ1" s="578"/>
      <c r="CZK1" s="578"/>
      <c r="CZL1" s="578"/>
      <c r="CZM1" s="578"/>
      <c r="CZN1" s="578"/>
      <c r="CZO1" s="578"/>
      <c r="CZP1" s="578"/>
      <c r="CZQ1" s="578"/>
      <c r="CZR1" s="578"/>
      <c r="CZS1" s="578"/>
      <c r="CZT1" s="578"/>
      <c r="CZU1" s="578"/>
      <c r="CZV1" s="578"/>
      <c r="CZW1" s="578"/>
      <c r="CZX1" s="578"/>
      <c r="CZY1" s="578"/>
      <c r="CZZ1" s="578"/>
      <c r="DAA1" s="578"/>
      <c r="DAB1" s="578"/>
      <c r="DAC1" s="578"/>
      <c r="DAD1" s="578"/>
      <c r="DAE1" s="578"/>
      <c r="DAF1" s="578"/>
      <c r="DAG1" s="578"/>
      <c r="DAH1" s="578"/>
      <c r="DAI1" s="578"/>
      <c r="DAJ1" s="578"/>
      <c r="DAK1" s="578"/>
      <c r="DAL1" s="578"/>
      <c r="DAM1" s="578"/>
      <c r="DAN1" s="578"/>
      <c r="DAO1" s="578"/>
      <c r="DAP1" s="578"/>
      <c r="DAQ1" s="578"/>
      <c r="DAR1" s="578"/>
      <c r="DAS1" s="578"/>
      <c r="DAT1" s="578"/>
      <c r="DAU1" s="578"/>
      <c r="DAV1" s="578"/>
      <c r="DAW1" s="578"/>
      <c r="DAX1" s="578"/>
      <c r="DAY1" s="578"/>
      <c r="DAZ1" s="578"/>
      <c r="DBA1" s="578"/>
      <c r="DBB1" s="578"/>
      <c r="DBC1" s="578"/>
      <c r="DBD1" s="578"/>
      <c r="DBE1" s="578"/>
      <c r="DBF1" s="578"/>
      <c r="DBG1" s="578"/>
      <c r="DBH1" s="578"/>
      <c r="DBI1" s="578"/>
      <c r="DBJ1" s="578"/>
      <c r="DBK1" s="578"/>
      <c r="DBL1" s="578"/>
      <c r="DBM1" s="578"/>
      <c r="DBN1" s="578"/>
      <c r="DBO1" s="578"/>
      <c r="DBP1" s="578"/>
      <c r="DBQ1" s="578"/>
      <c r="DBR1" s="578"/>
      <c r="DBS1" s="578"/>
      <c r="DBT1" s="578"/>
      <c r="DBU1" s="578"/>
      <c r="DBV1" s="578"/>
      <c r="DBW1" s="578"/>
      <c r="DBX1" s="578"/>
      <c r="DBY1" s="578"/>
      <c r="DBZ1" s="578"/>
      <c r="DCA1" s="578"/>
      <c r="DCB1" s="578"/>
      <c r="DCC1" s="578"/>
      <c r="DCD1" s="578"/>
      <c r="DCE1" s="578"/>
      <c r="DCF1" s="578"/>
      <c r="DCG1" s="578"/>
      <c r="DCH1" s="578"/>
      <c r="DCI1" s="578"/>
      <c r="DCJ1" s="578"/>
      <c r="DCK1" s="578"/>
      <c r="DCL1" s="578"/>
      <c r="DCM1" s="578"/>
      <c r="DCN1" s="578"/>
      <c r="DCO1" s="578"/>
      <c r="DCP1" s="578"/>
      <c r="DCQ1" s="578"/>
      <c r="DCR1" s="578"/>
      <c r="DCS1" s="578"/>
      <c r="DCT1" s="578"/>
      <c r="DCU1" s="578"/>
      <c r="DCV1" s="578"/>
      <c r="DCW1" s="578"/>
      <c r="DCX1" s="578"/>
      <c r="DCY1" s="578"/>
      <c r="DCZ1" s="578"/>
      <c r="DDA1" s="578"/>
      <c r="DDB1" s="578"/>
      <c r="DDC1" s="578"/>
      <c r="DDD1" s="578"/>
      <c r="DDE1" s="578"/>
      <c r="DDF1" s="578"/>
      <c r="DDG1" s="578"/>
      <c r="DDH1" s="578"/>
      <c r="DDI1" s="578"/>
      <c r="DDJ1" s="578"/>
      <c r="DDK1" s="578"/>
      <c r="DDL1" s="578"/>
      <c r="DDM1" s="578"/>
      <c r="DDN1" s="578"/>
      <c r="DDO1" s="578"/>
      <c r="DDP1" s="578"/>
      <c r="DDQ1" s="578"/>
      <c r="DDR1" s="578"/>
      <c r="DDS1" s="578"/>
      <c r="DDT1" s="578"/>
      <c r="DDU1" s="578"/>
      <c r="DDV1" s="578"/>
      <c r="DDW1" s="578"/>
      <c r="DDX1" s="578"/>
      <c r="DDY1" s="578"/>
      <c r="DDZ1" s="578"/>
      <c r="DEA1" s="578"/>
      <c r="DEB1" s="578"/>
      <c r="DEC1" s="578"/>
      <c r="DED1" s="578"/>
      <c r="DEE1" s="578"/>
      <c r="DEF1" s="578"/>
      <c r="DEG1" s="578"/>
      <c r="DEH1" s="578"/>
      <c r="DEI1" s="578"/>
      <c r="DEJ1" s="578"/>
      <c r="DEK1" s="578"/>
      <c r="DEL1" s="578"/>
      <c r="DEM1" s="578"/>
      <c r="DEN1" s="578"/>
      <c r="DEO1" s="578"/>
      <c r="DEP1" s="578"/>
      <c r="DEQ1" s="578"/>
      <c r="DER1" s="578"/>
      <c r="DES1" s="578"/>
      <c r="DET1" s="578"/>
      <c r="DEU1" s="578"/>
      <c r="DEV1" s="578"/>
      <c r="DEW1" s="578"/>
      <c r="DEX1" s="578"/>
      <c r="DEY1" s="578"/>
      <c r="DEZ1" s="578"/>
      <c r="DFA1" s="578"/>
      <c r="DFB1" s="578"/>
      <c r="DFC1" s="578"/>
      <c r="DFD1" s="578"/>
      <c r="DFE1" s="578"/>
      <c r="DFF1" s="578"/>
      <c r="DFG1" s="578"/>
      <c r="DFH1" s="578"/>
      <c r="DFI1" s="578"/>
      <c r="DFJ1" s="578"/>
      <c r="DFK1" s="578"/>
      <c r="DFL1" s="578"/>
      <c r="DFM1" s="578"/>
      <c r="DFN1" s="578"/>
      <c r="DFO1" s="578"/>
      <c r="DFP1" s="578"/>
      <c r="DFQ1" s="578"/>
      <c r="DFR1" s="578"/>
      <c r="DFS1" s="578"/>
      <c r="DFT1" s="578"/>
      <c r="DFU1" s="578"/>
      <c r="DFV1" s="578"/>
      <c r="DFW1" s="578"/>
      <c r="DFX1" s="578"/>
      <c r="DFY1" s="578"/>
      <c r="DFZ1" s="578"/>
      <c r="DGA1" s="578"/>
      <c r="DGB1" s="578"/>
      <c r="DGC1" s="578"/>
      <c r="DGD1" s="578"/>
      <c r="DGE1" s="578"/>
      <c r="DGF1" s="578"/>
      <c r="DGG1" s="578"/>
      <c r="DGH1" s="578"/>
      <c r="DGI1" s="578"/>
      <c r="DGJ1" s="578"/>
      <c r="DGK1" s="578"/>
      <c r="DGL1" s="578"/>
      <c r="DGM1" s="578"/>
      <c r="DGN1" s="578"/>
      <c r="DGO1" s="578"/>
      <c r="DGP1" s="578"/>
      <c r="DGQ1" s="578"/>
      <c r="DGR1" s="578"/>
      <c r="DGS1" s="578"/>
      <c r="DGT1" s="578"/>
      <c r="DGU1" s="578"/>
      <c r="DGV1" s="578"/>
      <c r="DGW1" s="578"/>
      <c r="DGX1" s="578"/>
      <c r="DGY1" s="578"/>
      <c r="DGZ1" s="578"/>
      <c r="DHA1" s="578"/>
      <c r="DHB1" s="578"/>
      <c r="DHC1" s="578"/>
      <c r="DHD1" s="578"/>
      <c r="DHE1" s="578"/>
      <c r="DHF1" s="578"/>
      <c r="DHG1" s="578"/>
      <c r="DHH1" s="578"/>
      <c r="DHI1" s="578"/>
      <c r="DHJ1" s="578"/>
      <c r="DHK1" s="578"/>
      <c r="DHL1" s="578"/>
      <c r="DHM1" s="578"/>
      <c r="DHN1" s="578"/>
      <c r="DHO1" s="578"/>
      <c r="DHP1" s="578"/>
      <c r="DHQ1" s="578"/>
      <c r="DHR1" s="578"/>
      <c r="DHS1" s="578"/>
      <c r="DHT1" s="578"/>
      <c r="DHU1" s="578"/>
      <c r="DHV1" s="578"/>
      <c r="DHW1" s="578"/>
      <c r="DHX1" s="578"/>
      <c r="DHY1" s="578"/>
      <c r="DHZ1" s="578"/>
      <c r="DIA1" s="578"/>
      <c r="DIB1" s="578"/>
      <c r="DIC1" s="578"/>
      <c r="DID1" s="578"/>
      <c r="DIE1" s="578"/>
      <c r="DIF1" s="578"/>
      <c r="DIG1" s="578"/>
      <c r="DIH1" s="578"/>
      <c r="DII1" s="578"/>
      <c r="DIJ1" s="578"/>
      <c r="DIK1" s="578"/>
      <c r="DIL1" s="578"/>
      <c r="DIM1" s="578"/>
      <c r="DIN1" s="578"/>
      <c r="DIO1" s="578"/>
      <c r="DIP1" s="578"/>
      <c r="DIQ1" s="578"/>
      <c r="DIR1" s="578"/>
      <c r="DIS1" s="578"/>
      <c r="DIT1" s="578"/>
      <c r="DIU1" s="578"/>
      <c r="DIV1" s="578"/>
      <c r="DIW1" s="578"/>
      <c r="DIX1" s="578"/>
      <c r="DIY1" s="578"/>
      <c r="DIZ1" s="578"/>
      <c r="DJA1" s="578"/>
      <c r="DJB1" s="578"/>
      <c r="DJC1" s="578"/>
      <c r="DJD1" s="578"/>
      <c r="DJE1" s="578"/>
      <c r="DJF1" s="578"/>
      <c r="DJG1" s="578"/>
      <c r="DJH1" s="578"/>
      <c r="DJI1" s="578"/>
      <c r="DJJ1" s="578"/>
      <c r="DJK1" s="578"/>
      <c r="DJL1" s="578"/>
      <c r="DJM1" s="578"/>
      <c r="DJN1" s="578"/>
      <c r="DJO1" s="578"/>
      <c r="DJP1" s="578"/>
      <c r="DJQ1" s="578"/>
      <c r="DJR1" s="578"/>
      <c r="DJS1" s="578"/>
      <c r="DJT1" s="578"/>
      <c r="DJU1" s="578"/>
      <c r="DJV1" s="578"/>
      <c r="DJW1" s="578"/>
      <c r="DJX1" s="578"/>
      <c r="DJY1" s="578"/>
      <c r="DJZ1" s="578"/>
      <c r="DKA1" s="578"/>
      <c r="DKB1" s="578"/>
      <c r="DKC1" s="578"/>
      <c r="DKD1" s="578"/>
      <c r="DKE1" s="578"/>
      <c r="DKF1" s="578"/>
      <c r="DKG1" s="578"/>
      <c r="DKH1" s="578"/>
      <c r="DKI1" s="578"/>
      <c r="DKJ1" s="578"/>
      <c r="DKK1" s="578"/>
      <c r="DKL1" s="578"/>
      <c r="DKM1" s="578"/>
      <c r="DKN1" s="578"/>
      <c r="DKO1" s="578"/>
      <c r="DKP1" s="578"/>
      <c r="DKQ1" s="578"/>
      <c r="DKR1" s="578"/>
      <c r="DKS1" s="578"/>
      <c r="DKT1" s="578"/>
      <c r="DKU1" s="578"/>
      <c r="DKV1" s="578"/>
      <c r="DKW1" s="578"/>
      <c r="DKX1" s="578"/>
      <c r="DKY1" s="578"/>
      <c r="DKZ1" s="578"/>
      <c r="DLA1" s="578"/>
      <c r="DLB1" s="578"/>
      <c r="DLC1" s="578"/>
      <c r="DLD1" s="578"/>
      <c r="DLE1" s="578"/>
      <c r="DLF1" s="578"/>
      <c r="DLG1" s="578"/>
      <c r="DLH1" s="578"/>
      <c r="DLI1" s="578"/>
      <c r="DLJ1" s="578"/>
      <c r="DLK1" s="578"/>
      <c r="DLL1" s="578"/>
      <c r="DLM1" s="578"/>
      <c r="DLN1" s="578"/>
      <c r="DLO1" s="578"/>
      <c r="DLP1" s="578"/>
      <c r="DLQ1" s="578"/>
      <c r="DLR1" s="578"/>
      <c r="DLS1" s="578"/>
      <c r="DLT1" s="578"/>
      <c r="DLU1" s="578"/>
      <c r="DLV1" s="578"/>
      <c r="DLW1" s="578"/>
      <c r="DLX1" s="578"/>
      <c r="DLY1" s="578"/>
      <c r="DLZ1" s="578"/>
      <c r="DMA1" s="578"/>
      <c r="DMB1" s="578"/>
      <c r="DMC1" s="578"/>
      <c r="DMD1" s="578"/>
      <c r="DME1" s="578"/>
      <c r="DMF1" s="578"/>
      <c r="DMG1" s="578"/>
      <c r="DMH1" s="578"/>
      <c r="DMI1" s="578"/>
      <c r="DMJ1" s="578"/>
      <c r="DMK1" s="578"/>
      <c r="DML1" s="578"/>
      <c r="DMM1" s="578"/>
      <c r="DMN1" s="578"/>
      <c r="DMO1" s="578"/>
      <c r="DMP1" s="578"/>
      <c r="DMQ1" s="578"/>
      <c r="DMR1" s="578"/>
      <c r="DMS1" s="578"/>
      <c r="DMT1" s="578"/>
      <c r="DMU1" s="578"/>
      <c r="DMV1" s="578"/>
      <c r="DMW1" s="578"/>
      <c r="DMX1" s="578"/>
      <c r="DMY1" s="578"/>
      <c r="DMZ1" s="578"/>
      <c r="DNA1" s="578"/>
      <c r="DNB1" s="578"/>
      <c r="DNC1" s="578"/>
      <c r="DND1" s="578"/>
      <c r="DNE1" s="578"/>
      <c r="DNF1" s="578"/>
      <c r="DNG1" s="578"/>
      <c r="DNH1" s="578"/>
      <c r="DNI1" s="578"/>
      <c r="DNJ1" s="578"/>
      <c r="DNK1" s="578"/>
      <c r="DNL1" s="578"/>
      <c r="DNM1" s="578"/>
      <c r="DNN1" s="578"/>
      <c r="DNO1" s="578"/>
      <c r="DNP1" s="578"/>
      <c r="DNQ1" s="578"/>
      <c r="DNR1" s="578"/>
      <c r="DNS1" s="578"/>
      <c r="DNT1" s="578"/>
      <c r="DNU1" s="578"/>
      <c r="DNV1" s="578"/>
      <c r="DNW1" s="578"/>
      <c r="DNX1" s="578"/>
      <c r="DNY1" s="578"/>
      <c r="DNZ1" s="578"/>
      <c r="DOA1" s="578"/>
      <c r="DOB1" s="578"/>
      <c r="DOC1" s="578"/>
      <c r="DOD1" s="578"/>
      <c r="DOE1" s="578"/>
      <c r="DOF1" s="578"/>
      <c r="DOG1" s="578"/>
      <c r="DOH1" s="578"/>
      <c r="DOI1" s="578"/>
      <c r="DOJ1" s="578"/>
      <c r="DOK1" s="578"/>
      <c r="DOL1" s="578"/>
      <c r="DOM1" s="578"/>
      <c r="DON1" s="578"/>
      <c r="DOO1" s="578"/>
      <c r="DOP1" s="578"/>
      <c r="DOQ1" s="578"/>
      <c r="DOR1" s="578"/>
      <c r="DOS1" s="578"/>
      <c r="DOT1" s="578"/>
      <c r="DOU1" s="578"/>
      <c r="DOV1" s="578"/>
      <c r="DOW1" s="578"/>
      <c r="DOX1" s="578"/>
      <c r="DOY1" s="578"/>
      <c r="DOZ1" s="578"/>
      <c r="DPA1" s="578"/>
      <c r="DPB1" s="578"/>
      <c r="DPC1" s="578"/>
      <c r="DPD1" s="578"/>
      <c r="DPE1" s="578"/>
      <c r="DPF1" s="578"/>
      <c r="DPG1" s="578"/>
      <c r="DPH1" s="578"/>
      <c r="DPI1" s="578"/>
      <c r="DPJ1" s="578"/>
      <c r="DPK1" s="578"/>
      <c r="DPL1" s="578"/>
      <c r="DPM1" s="578"/>
      <c r="DPN1" s="578"/>
      <c r="DPO1" s="578"/>
      <c r="DPP1" s="578"/>
      <c r="DPQ1" s="578"/>
      <c r="DPR1" s="578"/>
      <c r="DPS1" s="578"/>
      <c r="DPT1" s="578"/>
      <c r="DPU1" s="578"/>
      <c r="DPV1" s="578"/>
      <c r="DPW1" s="578"/>
      <c r="DPX1" s="578"/>
      <c r="DPY1" s="578"/>
      <c r="DPZ1" s="578"/>
      <c r="DQA1" s="578"/>
      <c r="DQB1" s="578"/>
      <c r="DQC1" s="578"/>
      <c r="DQD1" s="578"/>
      <c r="DQE1" s="578"/>
      <c r="DQF1" s="578"/>
      <c r="DQG1" s="578"/>
      <c r="DQH1" s="578"/>
      <c r="DQI1" s="578"/>
      <c r="DQJ1" s="578"/>
      <c r="DQK1" s="578"/>
      <c r="DQL1" s="578"/>
      <c r="DQM1" s="578"/>
      <c r="DQN1" s="578"/>
      <c r="DQO1" s="578"/>
      <c r="DQP1" s="578"/>
      <c r="DQQ1" s="578"/>
      <c r="DQR1" s="578"/>
      <c r="DQS1" s="578"/>
      <c r="DQT1" s="578"/>
      <c r="DQU1" s="578"/>
      <c r="DQV1" s="578"/>
      <c r="DQW1" s="578"/>
      <c r="DQX1" s="578"/>
      <c r="DQY1" s="578"/>
      <c r="DQZ1" s="578"/>
      <c r="DRA1" s="578"/>
      <c r="DRB1" s="578"/>
      <c r="DRC1" s="578"/>
      <c r="DRD1" s="578"/>
      <c r="DRE1" s="578"/>
      <c r="DRF1" s="578"/>
      <c r="DRG1" s="578"/>
      <c r="DRH1" s="578"/>
      <c r="DRI1" s="578"/>
      <c r="DRJ1" s="578"/>
      <c r="DRK1" s="578"/>
      <c r="DRL1" s="578"/>
      <c r="DRM1" s="578"/>
      <c r="DRN1" s="578"/>
      <c r="DRO1" s="578"/>
      <c r="DRP1" s="578"/>
      <c r="DRQ1" s="578"/>
      <c r="DRR1" s="578"/>
      <c r="DRS1" s="578"/>
      <c r="DRT1" s="578"/>
      <c r="DRU1" s="578"/>
      <c r="DRV1" s="578"/>
      <c r="DRW1" s="578"/>
      <c r="DRX1" s="578"/>
      <c r="DRY1" s="578"/>
      <c r="DRZ1" s="578"/>
      <c r="DSA1" s="578"/>
      <c r="DSB1" s="578"/>
      <c r="DSC1" s="578"/>
      <c r="DSD1" s="578"/>
      <c r="DSE1" s="578"/>
      <c r="DSF1" s="578"/>
      <c r="DSG1" s="578"/>
      <c r="DSH1" s="578"/>
      <c r="DSI1" s="578"/>
      <c r="DSJ1" s="578"/>
      <c r="DSK1" s="578"/>
      <c r="DSL1" s="578"/>
      <c r="DSM1" s="578"/>
      <c r="DSN1" s="578"/>
      <c r="DSO1" s="578"/>
      <c r="DSP1" s="578"/>
      <c r="DSQ1" s="578"/>
      <c r="DSR1" s="578"/>
      <c r="DSS1" s="578"/>
      <c r="DST1" s="578"/>
      <c r="DSU1" s="578"/>
      <c r="DSV1" s="578"/>
      <c r="DSW1" s="578"/>
      <c r="DSX1" s="578"/>
      <c r="DSY1" s="578"/>
      <c r="DSZ1" s="578"/>
      <c r="DTA1" s="578"/>
      <c r="DTB1" s="578"/>
      <c r="DTC1" s="578"/>
      <c r="DTD1" s="578"/>
      <c r="DTE1" s="578"/>
      <c r="DTF1" s="578"/>
      <c r="DTG1" s="578"/>
      <c r="DTH1" s="578"/>
      <c r="DTI1" s="578"/>
      <c r="DTJ1" s="578"/>
      <c r="DTK1" s="578"/>
      <c r="DTL1" s="578"/>
      <c r="DTM1" s="578"/>
      <c r="DTN1" s="578"/>
      <c r="DTO1" s="578"/>
      <c r="DTP1" s="578"/>
      <c r="DTQ1" s="578"/>
      <c r="DTR1" s="578"/>
      <c r="DTS1" s="578"/>
      <c r="DTT1" s="578"/>
      <c r="DTU1" s="578"/>
      <c r="DTV1" s="578"/>
      <c r="DTW1" s="578"/>
      <c r="DTX1" s="578"/>
      <c r="DTY1" s="578"/>
      <c r="DTZ1" s="578"/>
      <c r="DUA1" s="578"/>
      <c r="DUB1" s="578"/>
      <c r="DUC1" s="578"/>
      <c r="DUD1" s="578"/>
      <c r="DUE1" s="578"/>
      <c r="DUF1" s="578"/>
      <c r="DUG1" s="578"/>
      <c r="DUH1" s="578"/>
      <c r="DUI1" s="578"/>
      <c r="DUJ1" s="578"/>
      <c r="DUK1" s="578"/>
      <c r="DUL1" s="578"/>
      <c r="DUM1" s="578"/>
      <c r="DUN1" s="578"/>
      <c r="DUO1" s="578"/>
      <c r="DUP1" s="578"/>
      <c r="DUQ1" s="578"/>
      <c r="DUR1" s="578"/>
      <c r="DUS1" s="578"/>
      <c r="DUT1" s="578"/>
      <c r="DUU1" s="578"/>
      <c r="DUV1" s="578"/>
      <c r="DUW1" s="578"/>
      <c r="DUX1" s="578"/>
      <c r="DUY1" s="578"/>
      <c r="DUZ1" s="578"/>
      <c r="DVA1" s="578"/>
      <c r="DVB1" s="578"/>
      <c r="DVC1" s="578"/>
      <c r="DVD1" s="578"/>
      <c r="DVE1" s="578"/>
      <c r="DVF1" s="578"/>
      <c r="DVG1" s="578"/>
      <c r="DVH1" s="578"/>
      <c r="DVI1" s="578"/>
      <c r="DVJ1" s="578"/>
      <c r="DVK1" s="578"/>
      <c r="DVL1" s="578"/>
      <c r="DVM1" s="578"/>
      <c r="DVN1" s="578"/>
      <c r="DVO1" s="578"/>
      <c r="DVP1" s="578"/>
      <c r="DVQ1" s="578"/>
      <c r="DVR1" s="578"/>
      <c r="DVS1" s="578"/>
      <c r="DVT1" s="578"/>
      <c r="DVU1" s="578"/>
      <c r="DVV1" s="578"/>
      <c r="DVW1" s="578"/>
      <c r="DVX1" s="578"/>
      <c r="DVY1" s="578"/>
      <c r="DVZ1" s="578"/>
      <c r="DWA1" s="578"/>
      <c r="DWB1" s="578"/>
      <c r="DWC1" s="578"/>
      <c r="DWD1" s="578"/>
      <c r="DWE1" s="578"/>
      <c r="DWF1" s="578"/>
      <c r="DWG1" s="578"/>
      <c r="DWH1" s="578"/>
      <c r="DWI1" s="578"/>
      <c r="DWJ1" s="578"/>
      <c r="DWK1" s="578"/>
      <c r="DWL1" s="578"/>
      <c r="DWM1" s="578"/>
      <c r="DWN1" s="578"/>
      <c r="DWO1" s="578"/>
      <c r="DWP1" s="578"/>
      <c r="DWQ1" s="578"/>
      <c r="DWR1" s="578"/>
      <c r="DWS1" s="578"/>
      <c r="DWT1" s="578"/>
      <c r="DWU1" s="578"/>
      <c r="DWV1" s="578"/>
      <c r="DWW1" s="578"/>
      <c r="DWX1" s="578"/>
      <c r="DWY1" s="578"/>
      <c r="DWZ1" s="578"/>
      <c r="DXA1" s="578"/>
      <c r="DXB1" s="578"/>
      <c r="DXC1" s="578"/>
      <c r="DXD1" s="578"/>
      <c r="DXE1" s="578"/>
      <c r="DXF1" s="578"/>
      <c r="DXG1" s="578"/>
      <c r="DXH1" s="578"/>
      <c r="DXI1" s="578"/>
      <c r="DXJ1" s="578"/>
      <c r="DXK1" s="578"/>
      <c r="DXL1" s="578"/>
      <c r="DXM1" s="578"/>
      <c r="DXN1" s="578"/>
      <c r="DXO1" s="578"/>
      <c r="DXP1" s="578"/>
      <c r="DXQ1" s="578"/>
      <c r="DXR1" s="578"/>
      <c r="DXS1" s="578"/>
      <c r="DXT1" s="578"/>
      <c r="DXU1" s="578"/>
      <c r="DXV1" s="578"/>
      <c r="DXW1" s="578"/>
      <c r="DXX1" s="578"/>
      <c r="DXY1" s="578"/>
      <c r="DXZ1" s="578"/>
      <c r="DYA1" s="578"/>
      <c r="DYB1" s="578"/>
      <c r="DYC1" s="578"/>
      <c r="DYD1" s="578"/>
      <c r="DYE1" s="578"/>
      <c r="DYF1" s="578"/>
      <c r="DYG1" s="578"/>
      <c r="DYH1" s="578"/>
      <c r="DYI1" s="578"/>
      <c r="DYJ1" s="578"/>
      <c r="DYK1" s="578"/>
      <c r="DYL1" s="578"/>
      <c r="DYM1" s="578"/>
      <c r="DYN1" s="578"/>
      <c r="DYO1" s="578"/>
      <c r="DYP1" s="578"/>
      <c r="DYQ1" s="578"/>
      <c r="DYR1" s="578"/>
      <c r="DYS1" s="578"/>
      <c r="DYT1" s="578"/>
      <c r="DYU1" s="578"/>
      <c r="DYV1" s="578"/>
      <c r="DYW1" s="578"/>
      <c r="DYX1" s="578"/>
      <c r="DYY1" s="578"/>
      <c r="DYZ1" s="578"/>
      <c r="DZA1" s="578"/>
      <c r="DZB1" s="578"/>
      <c r="DZC1" s="578"/>
      <c r="DZD1" s="578"/>
      <c r="DZE1" s="578"/>
      <c r="DZF1" s="578"/>
      <c r="DZG1" s="578"/>
      <c r="DZH1" s="578"/>
      <c r="DZI1" s="578"/>
      <c r="DZJ1" s="578"/>
      <c r="DZK1" s="578"/>
      <c r="DZL1" s="578"/>
      <c r="DZM1" s="578"/>
      <c r="DZN1" s="578"/>
      <c r="DZO1" s="578"/>
      <c r="DZP1" s="578"/>
      <c r="DZQ1" s="578"/>
      <c r="DZR1" s="578"/>
      <c r="DZS1" s="578"/>
      <c r="DZT1" s="578"/>
      <c r="DZU1" s="578"/>
      <c r="DZV1" s="578"/>
      <c r="DZW1" s="578"/>
      <c r="DZX1" s="578"/>
      <c r="DZY1" s="578"/>
      <c r="DZZ1" s="578"/>
      <c r="EAA1" s="578"/>
      <c r="EAB1" s="578"/>
      <c r="EAC1" s="578"/>
      <c r="EAD1" s="578"/>
      <c r="EAE1" s="578"/>
      <c r="EAF1" s="578"/>
      <c r="EAG1" s="578"/>
      <c r="EAH1" s="578"/>
      <c r="EAI1" s="578"/>
      <c r="EAJ1" s="578"/>
      <c r="EAK1" s="578"/>
      <c r="EAL1" s="578"/>
      <c r="EAM1" s="578"/>
      <c r="EAN1" s="578"/>
      <c r="EAO1" s="578"/>
      <c r="EAP1" s="578"/>
      <c r="EAQ1" s="578"/>
      <c r="EAR1" s="578"/>
      <c r="EAS1" s="578"/>
      <c r="EAT1" s="578"/>
      <c r="EAU1" s="578"/>
      <c r="EAV1" s="578"/>
      <c r="EAW1" s="578"/>
      <c r="EAX1" s="578"/>
      <c r="EAY1" s="578"/>
      <c r="EAZ1" s="578"/>
      <c r="EBA1" s="578"/>
      <c r="EBB1" s="578"/>
      <c r="EBC1" s="578"/>
      <c r="EBD1" s="578"/>
      <c r="EBE1" s="578"/>
      <c r="EBF1" s="578"/>
      <c r="EBG1" s="578"/>
      <c r="EBH1" s="578"/>
      <c r="EBI1" s="578"/>
      <c r="EBJ1" s="578"/>
      <c r="EBK1" s="578"/>
      <c r="EBL1" s="578"/>
      <c r="EBM1" s="578"/>
      <c r="EBN1" s="578"/>
      <c r="EBO1" s="578"/>
      <c r="EBP1" s="578"/>
      <c r="EBQ1" s="578"/>
      <c r="EBR1" s="578"/>
      <c r="EBS1" s="578"/>
      <c r="EBT1" s="578"/>
      <c r="EBU1" s="578"/>
      <c r="EBV1" s="578"/>
      <c r="EBW1" s="578"/>
      <c r="EBX1" s="578"/>
      <c r="EBY1" s="578"/>
      <c r="EBZ1" s="578"/>
      <c r="ECA1" s="578"/>
      <c r="ECB1" s="578"/>
      <c r="ECC1" s="578"/>
      <c r="ECD1" s="578"/>
      <c r="ECE1" s="578"/>
      <c r="ECF1" s="578"/>
      <c r="ECG1" s="578"/>
      <c r="ECH1" s="578"/>
      <c r="ECI1" s="578"/>
      <c r="ECJ1" s="578"/>
      <c r="ECK1" s="578"/>
      <c r="ECL1" s="578"/>
      <c r="ECM1" s="578"/>
      <c r="ECN1" s="578"/>
      <c r="ECO1" s="578"/>
      <c r="ECP1" s="578"/>
      <c r="ECQ1" s="578"/>
      <c r="ECR1" s="578"/>
      <c r="ECS1" s="578"/>
      <c r="ECT1" s="578"/>
      <c r="ECU1" s="578"/>
      <c r="ECV1" s="578"/>
      <c r="ECW1" s="578"/>
      <c r="ECX1" s="578"/>
      <c r="ECY1" s="578"/>
      <c r="ECZ1" s="578"/>
      <c r="EDA1" s="578"/>
      <c r="EDB1" s="578"/>
      <c r="EDC1" s="578"/>
      <c r="EDD1" s="578"/>
      <c r="EDE1" s="578"/>
      <c r="EDF1" s="578"/>
      <c r="EDG1" s="578"/>
      <c r="EDH1" s="578"/>
      <c r="EDI1" s="578"/>
      <c r="EDJ1" s="578"/>
      <c r="EDK1" s="578"/>
      <c r="EDL1" s="578"/>
      <c r="EDM1" s="578"/>
      <c r="EDN1" s="578"/>
      <c r="EDO1" s="578"/>
      <c r="EDP1" s="578"/>
      <c r="EDQ1" s="578"/>
      <c r="EDR1" s="578"/>
      <c r="EDS1" s="578"/>
      <c r="EDT1" s="578"/>
      <c r="EDU1" s="578"/>
      <c r="EDV1" s="578"/>
      <c r="EDW1" s="578"/>
      <c r="EDX1" s="578"/>
      <c r="EDY1" s="578"/>
      <c r="EDZ1" s="578"/>
      <c r="EEA1" s="578"/>
      <c r="EEB1" s="578"/>
      <c r="EEC1" s="578"/>
      <c r="EED1" s="578"/>
      <c r="EEE1" s="578"/>
      <c r="EEF1" s="578"/>
      <c r="EEG1" s="578"/>
      <c r="EEH1" s="578"/>
      <c r="EEI1" s="578"/>
      <c r="EEJ1" s="578"/>
      <c r="EEK1" s="578"/>
      <c r="EEL1" s="578"/>
      <c r="EEM1" s="578"/>
      <c r="EEN1" s="578"/>
      <c r="EEO1" s="578"/>
      <c r="EEP1" s="578"/>
      <c r="EEQ1" s="578"/>
      <c r="EER1" s="578"/>
      <c r="EES1" s="578"/>
      <c r="EET1" s="578"/>
      <c r="EEU1" s="578"/>
      <c r="EEV1" s="578"/>
      <c r="EEW1" s="578"/>
      <c r="EEX1" s="578"/>
      <c r="EEY1" s="578"/>
      <c r="EEZ1" s="578"/>
      <c r="EFA1" s="578"/>
      <c r="EFB1" s="578"/>
      <c r="EFC1" s="578"/>
      <c r="EFD1" s="578"/>
      <c r="EFE1" s="578"/>
      <c r="EFF1" s="578"/>
      <c r="EFG1" s="578"/>
      <c r="EFH1" s="578"/>
      <c r="EFI1" s="578"/>
      <c r="EFJ1" s="578"/>
      <c r="EFK1" s="578"/>
      <c r="EFL1" s="578"/>
      <c r="EFM1" s="578"/>
      <c r="EFN1" s="578"/>
      <c r="EFO1" s="578"/>
      <c r="EFP1" s="578"/>
      <c r="EFQ1" s="578"/>
      <c r="EFR1" s="578"/>
      <c r="EFS1" s="578"/>
      <c r="EFT1" s="578"/>
      <c r="EFU1" s="578"/>
      <c r="EFV1" s="578"/>
      <c r="EFW1" s="578"/>
      <c r="EFX1" s="578"/>
      <c r="EFY1" s="578"/>
      <c r="EFZ1" s="578"/>
      <c r="EGA1" s="578"/>
      <c r="EGB1" s="578"/>
      <c r="EGC1" s="578"/>
      <c r="EGD1" s="578"/>
      <c r="EGE1" s="578"/>
      <c r="EGF1" s="578"/>
      <c r="EGG1" s="578"/>
      <c r="EGH1" s="578"/>
      <c r="EGI1" s="578"/>
      <c r="EGJ1" s="578"/>
      <c r="EGK1" s="578"/>
      <c r="EGL1" s="578"/>
      <c r="EGM1" s="578"/>
      <c r="EGN1" s="578"/>
      <c r="EGO1" s="578"/>
      <c r="EGP1" s="578"/>
      <c r="EGQ1" s="578"/>
      <c r="EGR1" s="578"/>
      <c r="EGS1" s="578"/>
      <c r="EGT1" s="578"/>
      <c r="EGU1" s="578"/>
      <c r="EGV1" s="578"/>
      <c r="EGW1" s="578"/>
      <c r="EGX1" s="578"/>
      <c r="EGY1" s="578"/>
      <c r="EGZ1" s="578"/>
      <c r="EHA1" s="578"/>
      <c r="EHB1" s="578"/>
      <c r="EHC1" s="578"/>
      <c r="EHD1" s="578"/>
      <c r="EHE1" s="578"/>
      <c r="EHF1" s="578"/>
      <c r="EHG1" s="578"/>
      <c r="EHH1" s="578"/>
      <c r="EHI1" s="578"/>
      <c r="EHJ1" s="578"/>
      <c r="EHK1" s="578"/>
      <c r="EHL1" s="578"/>
      <c r="EHM1" s="578"/>
      <c r="EHN1" s="578"/>
      <c r="EHO1" s="578"/>
      <c r="EHP1" s="578"/>
      <c r="EHQ1" s="578"/>
      <c r="EHR1" s="578"/>
      <c r="EHS1" s="578"/>
      <c r="EHT1" s="578"/>
      <c r="EHU1" s="578"/>
      <c r="EHV1" s="578"/>
      <c r="EHW1" s="578"/>
      <c r="EHX1" s="578"/>
      <c r="EHY1" s="578"/>
      <c r="EHZ1" s="578"/>
      <c r="EIA1" s="578"/>
      <c r="EIB1" s="578"/>
      <c r="EIC1" s="578"/>
      <c r="EID1" s="578"/>
      <c r="EIE1" s="578"/>
      <c r="EIF1" s="578"/>
      <c r="EIG1" s="578"/>
      <c r="EIH1" s="578"/>
      <c r="EII1" s="578"/>
      <c r="EIJ1" s="578"/>
      <c r="EIK1" s="578"/>
      <c r="EIL1" s="578"/>
      <c r="EIM1" s="578"/>
      <c r="EIN1" s="578"/>
      <c r="EIO1" s="578"/>
      <c r="EIP1" s="578"/>
      <c r="EIQ1" s="578"/>
      <c r="EIR1" s="578"/>
      <c r="EIS1" s="578"/>
      <c r="EIT1" s="578"/>
      <c r="EIU1" s="578"/>
      <c r="EIV1" s="578"/>
      <c r="EIW1" s="578"/>
      <c r="EIX1" s="578"/>
      <c r="EIY1" s="578"/>
      <c r="EIZ1" s="578"/>
      <c r="EJA1" s="578"/>
      <c r="EJB1" s="578"/>
      <c r="EJC1" s="578"/>
      <c r="EJD1" s="578"/>
      <c r="EJE1" s="578"/>
      <c r="EJF1" s="578"/>
      <c r="EJG1" s="578"/>
      <c r="EJH1" s="578"/>
      <c r="EJI1" s="578"/>
      <c r="EJJ1" s="578"/>
      <c r="EJK1" s="578"/>
      <c r="EJL1" s="578"/>
      <c r="EJM1" s="578"/>
      <c r="EJN1" s="578"/>
      <c r="EJO1" s="578"/>
      <c r="EJP1" s="578"/>
      <c r="EJQ1" s="578"/>
      <c r="EJR1" s="578"/>
      <c r="EJS1" s="578"/>
      <c r="EJT1" s="578"/>
      <c r="EJU1" s="578"/>
      <c r="EJV1" s="578"/>
      <c r="EJW1" s="578"/>
      <c r="EJX1" s="578"/>
      <c r="EJY1" s="578"/>
      <c r="EJZ1" s="578"/>
      <c r="EKA1" s="578"/>
      <c r="EKB1" s="578"/>
      <c r="EKC1" s="578"/>
      <c r="EKD1" s="578"/>
      <c r="EKE1" s="578"/>
      <c r="EKF1" s="578"/>
      <c r="EKG1" s="578"/>
      <c r="EKH1" s="578"/>
      <c r="EKI1" s="578"/>
      <c r="EKJ1" s="578"/>
      <c r="EKK1" s="578"/>
      <c r="EKL1" s="578"/>
      <c r="EKM1" s="578"/>
      <c r="EKN1" s="578"/>
      <c r="EKO1" s="578"/>
      <c r="EKP1" s="578"/>
      <c r="EKQ1" s="578"/>
      <c r="EKR1" s="578"/>
      <c r="EKS1" s="578"/>
      <c r="EKT1" s="578"/>
      <c r="EKU1" s="578"/>
      <c r="EKV1" s="578"/>
      <c r="EKW1" s="578"/>
      <c r="EKX1" s="578"/>
      <c r="EKY1" s="578"/>
      <c r="EKZ1" s="578"/>
      <c r="ELA1" s="578"/>
      <c r="ELB1" s="578"/>
      <c r="ELC1" s="578"/>
      <c r="ELD1" s="578"/>
      <c r="ELE1" s="578"/>
      <c r="ELF1" s="578"/>
      <c r="ELG1" s="578"/>
      <c r="ELH1" s="578"/>
      <c r="ELI1" s="578"/>
      <c r="ELJ1" s="578"/>
      <c r="ELK1" s="578"/>
      <c r="ELL1" s="578"/>
      <c r="ELM1" s="578"/>
      <c r="ELN1" s="578"/>
      <c r="ELO1" s="578"/>
      <c r="ELP1" s="578"/>
      <c r="ELQ1" s="578"/>
      <c r="ELR1" s="578"/>
      <c r="ELS1" s="578"/>
      <c r="ELT1" s="578"/>
      <c r="ELU1" s="578"/>
      <c r="ELV1" s="578"/>
      <c r="ELW1" s="578"/>
      <c r="ELX1" s="578"/>
      <c r="ELY1" s="578"/>
      <c r="ELZ1" s="578"/>
      <c r="EMA1" s="578"/>
      <c r="EMB1" s="578"/>
      <c r="EMC1" s="578"/>
      <c r="EMD1" s="578"/>
      <c r="EME1" s="578"/>
      <c r="EMF1" s="578"/>
      <c r="EMG1" s="578"/>
      <c r="EMH1" s="578"/>
      <c r="EMI1" s="578"/>
      <c r="EMJ1" s="578"/>
      <c r="EMK1" s="578"/>
      <c r="EML1" s="578"/>
      <c r="EMM1" s="578"/>
      <c r="EMN1" s="578"/>
      <c r="EMO1" s="578"/>
      <c r="EMP1" s="578"/>
      <c r="EMQ1" s="578"/>
      <c r="EMR1" s="578"/>
      <c r="EMS1" s="578"/>
      <c r="EMT1" s="578"/>
      <c r="EMU1" s="578"/>
      <c r="EMV1" s="578"/>
      <c r="EMW1" s="578"/>
      <c r="EMX1" s="578"/>
      <c r="EMY1" s="578"/>
      <c r="EMZ1" s="578"/>
      <c r="ENA1" s="578"/>
      <c r="ENB1" s="578"/>
      <c r="ENC1" s="578"/>
      <c r="END1" s="578"/>
      <c r="ENE1" s="578"/>
      <c r="ENF1" s="578"/>
      <c r="ENG1" s="578"/>
      <c r="ENH1" s="578"/>
      <c r="ENI1" s="578"/>
      <c r="ENJ1" s="578"/>
      <c r="ENK1" s="578"/>
      <c r="ENL1" s="578"/>
      <c r="ENM1" s="578"/>
      <c r="ENN1" s="578"/>
      <c r="ENO1" s="578"/>
      <c r="ENP1" s="578"/>
      <c r="ENQ1" s="578"/>
      <c r="ENR1" s="578"/>
      <c r="ENS1" s="578"/>
      <c r="ENT1" s="578"/>
      <c r="ENU1" s="578"/>
      <c r="ENV1" s="578"/>
      <c r="ENW1" s="578"/>
      <c r="ENX1" s="578"/>
      <c r="ENY1" s="578"/>
      <c r="ENZ1" s="578"/>
      <c r="EOA1" s="578"/>
      <c r="EOB1" s="578"/>
      <c r="EOC1" s="578"/>
      <c r="EOD1" s="578"/>
      <c r="EOE1" s="578"/>
      <c r="EOF1" s="578"/>
      <c r="EOG1" s="578"/>
      <c r="EOH1" s="578"/>
      <c r="EOI1" s="578"/>
      <c r="EOJ1" s="578"/>
      <c r="EOK1" s="578"/>
      <c r="EOL1" s="578"/>
      <c r="EOM1" s="578"/>
      <c r="EON1" s="578"/>
      <c r="EOO1" s="578"/>
      <c r="EOP1" s="578"/>
      <c r="EOQ1" s="578"/>
      <c r="EOR1" s="578"/>
      <c r="EOS1" s="578"/>
      <c r="EOT1" s="578"/>
      <c r="EOU1" s="578"/>
      <c r="EOV1" s="578"/>
      <c r="EOW1" s="578"/>
      <c r="EOX1" s="578"/>
      <c r="EOY1" s="578"/>
      <c r="EOZ1" s="578"/>
      <c r="EPA1" s="578"/>
      <c r="EPB1" s="578"/>
      <c r="EPC1" s="578"/>
      <c r="EPD1" s="578"/>
      <c r="EPE1" s="578"/>
      <c r="EPF1" s="578"/>
      <c r="EPG1" s="578"/>
      <c r="EPH1" s="578"/>
      <c r="EPI1" s="578"/>
      <c r="EPJ1" s="578"/>
      <c r="EPK1" s="578"/>
      <c r="EPL1" s="578"/>
      <c r="EPM1" s="578"/>
      <c r="EPN1" s="578"/>
      <c r="EPO1" s="578"/>
      <c r="EPP1" s="578"/>
      <c r="EPQ1" s="578"/>
      <c r="EPR1" s="578"/>
      <c r="EPS1" s="578"/>
      <c r="EPT1" s="578"/>
      <c r="EPU1" s="578"/>
      <c r="EPV1" s="578"/>
      <c r="EPW1" s="578"/>
      <c r="EPX1" s="578"/>
      <c r="EPY1" s="578"/>
      <c r="EPZ1" s="578"/>
      <c r="EQA1" s="578"/>
      <c r="EQB1" s="578"/>
      <c r="EQC1" s="578"/>
      <c r="EQD1" s="578"/>
      <c r="EQE1" s="578"/>
      <c r="EQF1" s="578"/>
      <c r="EQG1" s="578"/>
      <c r="EQH1" s="578"/>
      <c r="EQI1" s="578"/>
      <c r="EQJ1" s="578"/>
      <c r="EQK1" s="578"/>
      <c r="EQL1" s="578"/>
      <c r="EQM1" s="578"/>
      <c r="EQN1" s="578"/>
      <c r="EQO1" s="578"/>
      <c r="EQP1" s="578"/>
      <c r="EQQ1" s="578"/>
      <c r="EQR1" s="578"/>
      <c r="EQS1" s="578"/>
      <c r="EQT1" s="578"/>
      <c r="EQU1" s="578"/>
      <c r="EQV1" s="578"/>
      <c r="EQW1" s="578"/>
      <c r="EQX1" s="578"/>
      <c r="EQY1" s="578"/>
      <c r="EQZ1" s="578"/>
      <c r="ERA1" s="578"/>
      <c r="ERB1" s="578"/>
      <c r="ERC1" s="578"/>
      <c r="ERD1" s="578"/>
      <c r="ERE1" s="578"/>
      <c r="ERF1" s="578"/>
      <c r="ERG1" s="578"/>
      <c r="ERH1" s="578"/>
      <c r="ERI1" s="578"/>
      <c r="ERJ1" s="578"/>
      <c r="ERK1" s="578"/>
      <c r="ERL1" s="578"/>
      <c r="ERM1" s="578"/>
      <c r="ERN1" s="578"/>
      <c r="ERO1" s="578"/>
      <c r="ERP1" s="578"/>
      <c r="ERQ1" s="578"/>
      <c r="ERR1" s="578"/>
      <c r="ERS1" s="578"/>
      <c r="ERT1" s="578"/>
      <c r="ERU1" s="578"/>
      <c r="ERV1" s="578"/>
      <c r="ERW1" s="578"/>
      <c r="ERX1" s="578"/>
      <c r="ERY1" s="578"/>
      <c r="ERZ1" s="578"/>
      <c r="ESA1" s="578"/>
      <c r="ESB1" s="578"/>
      <c r="ESC1" s="578"/>
      <c r="ESD1" s="578"/>
      <c r="ESE1" s="578"/>
      <c r="ESF1" s="578"/>
      <c r="ESG1" s="578"/>
      <c r="ESH1" s="578"/>
      <c r="ESI1" s="578"/>
      <c r="ESJ1" s="578"/>
      <c r="ESK1" s="578"/>
      <c r="ESL1" s="578"/>
      <c r="ESM1" s="578"/>
      <c r="ESN1" s="578"/>
      <c r="ESO1" s="578"/>
      <c r="ESP1" s="578"/>
      <c r="ESQ1" s="578"/>
      <c r="ESR1" s="578"/>
      <c r="ESS1" s="578"/>
      <c r="EST1" s="578"/>
      <c r="ESU1" s="578"/>
      <c r="ESV1" s="578"/>
      <c r="ESW1" s="578"/>
      <c r="ESX1" s="578"/>
      <c r="ESY1" s="578"/>
      <c r="ESZ1" s="578"/>
      <c r="ETA1" s="578"/>
      <c r="ETB1" s="578"/>
      <c r="ETC1" s="578"/>
      <c r="ETD1" s="578"/>
      <c r="ETE1" s="578"/>
      <c r="ETF1" s="578"/>
      <c r="ETG1" s="578"/>
      <c r="ETH1" s="578"/>
      <c r="ETI1" s="578"/>
      <c r="ETJ1" s="578"/>
      <c r="ETK1" s="578"/>
      <c r="ETL1" s="578"/>
      <c r="ETM1" s="578"/>
      <c r="ETN1" s="578"/>
      <c r="ETO1" s="578"/>
      <c r="ETP1" s="578"/>
      <c r="ETQ1" s="578"/>
      <c r="ETR1" s="578"/>
      <c r="ETS1" s="578"/>
      <c r="ETT1" s="578"/>
      <c r="ETU1" s="578"/>
      <c r="ETV1" s="578"/>
      <c r="ETW1" s="578"/>
      <c r="ETX1" s="578"/>
      <c r="ETY1" s="578"/>
      <c r="ETZ1" s="578"/>
      <c r="EUA1" s="578"/>
      <c r="EUB1" s="578"/>
      <c r="EUC1" s="578"/>
      <c r="EUD1" s="578"/>
      <c r="EUE1" s="578"/>
      <c r="EUF1" s="578"/>
      <c r="EUG1" s="578"/>
      <c r="EUH1" s="578"/>
      <c r="EUI1" s="578"/>
      <c r="EUJ1" s="578"/>
      <c r="EUK1" s="578"/>
      <c r="EUL1" s="578"/>
      <c r="EUM1" s="578"/>
      <c r="EUN1" s="578"/>
      <c r="EUO1" s="578"/>
      <c r="EUP1" s="578"/>
      <c r="EUQ1" s="578"/>
      <c r="EUR1" s="578"/>
      <c r="EUS1" s="578"/>
      <c r="EUT1" s="578"/>
      <c r="EUU1" s="578"/>
      <c r="EUV1" s="578"/>
      <c r="EUW1" s="578"/>
      <c r="EUX1" s="578"/>
      <c r="EUY1" s="578"/>
      <c r="EUZ1" s="578"/>
      <c r="EVA1" s="578"/>
      <c r="EVB1" s="578"/>
      <c r="EVC1" s="578"/>
      <c r="EVD1" s="578"/>
      <c r="EVE1" s="578"/>
      <c r="EVF1" s="578"/>
      <c r="EVG1" s="578"/>
      <c r="EVH1" s="578"/>
      <c r="EVI1" s="578"/>
      <c r="EVJ1" s="578"/>
      <c r="EVK1" s="578"/>
      <c r="EVL1" s="578"/>
      <c r="EVM1" s="578"/>
      <c r="EVN1" s="578"/>
      <c r="EVO1" s="578"/>
      <c r="EVP1" s="578"/>
      <c r="EVQ1" s="578"/>
      <c r="EVR1" s="578"/>
      <c r="EVS1" s="578"/>
      <c r="EVT1" s="578"/>
      <c r="EVU1" s="578"/>
      <c r="EVV1" s="578"/>
      <c r="EVW1" s="578"/>
      <c r="EVX1" s="578"/>
      <c r="EVY1" s="578"/>
      <c r="EVZ1" s="578"/>
      <c r="EWA1" s="578"/>
      <c r="EWB1" s="578"/>
      <c r="EWC1" s="578"/>
      <c r="EWD1" s="578"/>
      <c r="EWE1" s="578"/>
      <c r="EWF1" s="578"/>
      <c r="EWG1" s="578"/>
      <c r="EWH1" s="578"/>
      <c r="EWI1" s="578"/>
      <c r="EWJ1" s="578"/>
      <c r="EWK1" s="578"/>
      <c r="EWL1" s="578"/>
      <c r="EWM1" s="578"/>
      <c r="EWN1" s="578"/>
      <c r="EWO1" s="578"/>
      <c r="EWP1" s="578"/>
      <c r="EWQ1" s="578"/>
      <c r="EWR1" s="578"/>
      <c r="EWS1" s="578"/>
      <c r="EWT1" s="578"/>
      <c r="EWU1" s="578"/>
      <c r="EWV1" s="578"/>
      <c r="EWW1" s="578"/>
      <c r="EWX1" s="578"/>
      <c r="EWY1" s="578"/>
      <c r="EWZ1" s="578"/>
      <c r="EXA1" s="578"/>
      <c r="EXB1" s="578"/>
      <c r="EXC1" s="578"/>
      <c r="EXD1" s="578"/>
      <c r="EXE1" s="578"/>
      <c r="EXF1" s="578"/>
      <c r="EXG1" s="578"/>
      <c r="EXH1" s="578"/>
      <c r="EXI1" s="578"/>
      <c r="EXJ1" s="578"/>
      <c r="EXK1" s="578"/>
      <c r="EXL1" s="578"/>
      <c r="EXM1" s="578"/>
      <c r="EXN1" s="578"/>
      <c r="EXO1" s="578"/>
      <c r="EXP1" s="578"/>
      <c r="EXQ1" s="578"/>
      <c r="EXR1" s="578"/>
      <c r="EXS1" s="578"/>
      <c r="EXT1" s="578"/>
      <c r="EXU1" s="578"/>
      <c r="EXV1" s="578"/>
      <c r="EXW1" s="578"/>
      <c r="EXX1" s="578"/>
      <c r="EXY1" s="578"/>
      <c r="EXZ1" s="578"/>
      <c r="EYA1" s="578"/>
      <c r="EYB1" s="578"/>
      <c r="EYC1" s="578"/>
      <c r="EYD1" s="578"/>
      <c r="EYE1" s="578"/>
      <c r="EYF1" s="578"/>
      <c r="EYG1" s="578"/>
      <c r="EYH1" s="578"/>
      <c r="EYI1" s="578"/>
      <c r="EYJ1" s="578"/>
      <c r="EYK1" s="578"/>
      <c r="EYL1" s="578"/>
      <c r="EYM1" s="578"/>
      <c r="EYN1" s="578"/>
      <c r="EYO1" s="578"/>
      <c r="EYP1" s="578"/>
      <c r="EYQ1" s="578"/>
      <c r="EYR1" s="578"/>
      <c r="EYS1" s="578"/>
      <c r="EYT1" s="578"/>
      <c r="EYU1" s="578"/>
      <c r="EYV1" s="578"/>
      <c r="EYW1" s="578"/>
      <c r="EYX1" s="578"/>
      <c r="EYY1" s="578"/>
      <c r="EYZ1" s="578"/>
      <c r="EZA1" s="578"/>
      <c r="EZB1" s="578"/>
      <c r="EZC1" s="578"/>
      <c r="EZD1" s="578"/>
      <c r="EZE1" s="578"/>
      <c r="EZF1" s="578"/>
      <c r="EZG1" s="578"/>
      <c r="EZH1" s="578"/>
      <c r="EZI1" s="578"/>
      <c r="EZJ1" s="578"/>
      <c r="EZK1" s="578"/>
      <c r="EZL1" s="578"/>
      <c r="EZM1" s="578"/>
      <c r="EZN1" s="578"/>
      <c r="EZO1" s="578"/>
      <c r="EZP1" s="578"/>
      <c r="EZQ1" s="578"/>
      <c r="EZR1" s="578"/>
      <c r="EZS1" s="578"/>
      <c r="EZT1" s="578"/>
      <c r="EZU1" s="578"/>
      <c r="EZV1" s="578"/>
      <c r="EZW1" s="578"/>
      <c r="EZX1" s="578"/>
      <c r="EZY1" s="578"/>
      <c r="EZZ1" s="578"/>
      <c r="FAA1" s="578"/>
      <c r="FAB1" s="578"/>
      <c r="FAC1" s="578"/>
      <c r="FAD1" s="578"/>
      <c r="FAE1" s="578"/>
      <c r="FAF1" s="578"/>
      <c r="FAG1" s="578"/>
      <c r="FAH1" s="578"/>
      <c r="FAI1" s="578"/>
      <c r="FAJ1" s="578"/>
      <c r="FAK1" s="578"/>
      <c r="FAL1" s="578"/>
      <c r="FAM1" s="578"/>
      <c r="FAN1" s="578"/>
      <c r="FAO1" s="578"/>
      <c r="FAP1" s="578"/>
      <c r="FAQ1" s="578"/>
      <c r="FAR1" s="578"/>
      <c r="FAS1" s="578"/>
      <c r="FAT1" s="578"/>
      <c r="FAU1" s="578"/>
      <c r="FAV1" s="578"/>
      <c r="FAW1" s="578"/>
      <c r="FAX1" s="578"/>
      <c r="FAY1" s="578"/>
      <c r="FAZ1" s="578"/>
      <c r="FBA1" s="578"/>
      <c r="FBB1" s="578"/>
      <c r="FBC1" s="578"/>
      <c r="FBD1" s="578"/>
      <c r="FBE1" s="578"/>
      <c r="FBF1" s="578"/>
      <c r="FBG1" s="578"/>
      <c r="FBH1" s="578"/>
      <c r="FBI1" s="578"/>
      <c r="FBJ1" s="578"/>
      <c r="FBK1" s="578"/>
      <c r="FBL1" s="578"/>
      <c r="FBM1" s="578"/>
      <c r="FBN1" s="578"/>
      <c r="FBO1" s="578"/>
      <c r="FBP1" s="578"/>
      <c r="FBQ1" s="578"/>
      <c r="FBR1" s="578"/>
      <c r="FBS1" s="578"/>
      <c r="FBT1" s="578"/>
      <c r="FBU1" s="578"/>
      <c r="FBV1" s="578"/>
      <c r="FBW1" s="578"/>
      <c r="FBX1" s="578"/>
      <c r="FBY1" s="578"/>
      <c r="FBZ1" s="578"/>
      <c r="FCA1" s="578"/>
      <c r="FCB1" s="578"/>
      <c r="FCC1" s="578"/>
      <c r="FCD1" s="578"/>
      <c r="FCE1" s="578"/>
      <c r="FCF1" s="578"/>
      <c r="FCG1" s="578"/>
      <c r="FCH1" s="578"/>
      <c r="FCI1" s="578"/>
      <c r="FCJ1" s="578"/>
      <c r="FCK1" s="578"/>
      <c r="FCL1" s="578"/>
      <c r="FCM1" s="578"/>
      <c r="FCN1" s="578"/>
      <c r="FCO1" s="578"/>
      <c r="FCP1" s="578"/>
      <c r="FCQ1" s="578"/>
      <c r="FCR1" s="578"/>
      <c r="FCS1" s="578"/>
      <c r="FCT1" s="578"/>
      <c r="FCU1" s="578"/>
      <c r="FCV1" s="578"/>
      <c r="FCW1" s="578"/>
      <c r="FCX1" s="578"/>
      <c r="FCY1" s="578"/>
      <c r="FCZ1" s="578"/>
      <c r="FDA1" s="578"/>
      <c r="FDB1" s="578"/>
      <c r="FDC1" s="578"/>
      <c r="FDD1" s="578"/>
      <c r="FDE1" s="578"/>
      <c r="FDF1" s="578"/>
      <c r="FDG1" s="578"/>
      <c r="FDH1" s="578"/>
      <c r="FDI1" s="578"/>
      <c r="FDJ1" s="578"/>
      <c r="FDK1" s="578"/>
      <c r="FDL1" s="578"/>
      <c r="FDM1" s="578"/>
      <c r="FDN1" s="578"/>
      <c r="FDO1" s="578"/>
      <c r="FDP1" s="578"/>
      <c r="FDQ1" s="578"/>
      <c r="FDR1" s="578"/>
      <c r="FDS1" s="578"/>
      <c r="FDT1" s="578"/>
      <c r="FDU1" s="578"/>
      <c r="FDV1" s="578"/>
      <c r="FDW1" s="578"/>
      <c r="FDX1" s="578"/>
      <c r="FDY1" s="578"/>
      <c r="FDZ1" s="578"/>
      <c r="FEA1" s="578"/>
      <c r="FEB1" s="578"/>
      <c r="FEC1" s="578"/>
      <c r="FED1" s="578"/>
      <c r="FEE1" s="578"/>
      <c r="FEF1" s="578"/>
      <c r="FEG1" s="578"/>
      <c r="FEH1" s="578"/>
      <c r="FEI1" s="578"/>
      <c r="FEJ1" s="578"/>
      <c r="FEK1" s="578"/>
      <c r="FEL1" s="578"/>
      <c r="FEM1" s="578"/>
      <c r="FEN1" s="578"/>
      <c r="FEO1" s="578"/>
      <c r="FEP1" s="578"/>
      <c r="FEQ1" s="578"/>
      <c r="FER1" s="578"/>
      <c r="FES1" s="578"/>
      <c r="FET1" s="578"/>
      <c r="FEU1" s="578"/>
      <c r="FEV1" s="578"/>
      <c r="FEW1" s="578"/>
      <c r="FEX1" s="578"/>
      <c r="FEY1" s="578"/>
      <c r="FEZ1" s="578"/>
      <c r="FFA1" s="578"/>
      <c r="FFB1" s="578"/>
      <c r="FFC1" s="578"/>
      <c r="FFD1" s="578"/>
      <c r="FFE1" s="578"/>
      <c r="FFF1" s="578"/>
      <c r="FFG1" s="578"/>
      <c r="FFH1" s="578"/>
      <c r="FFI1" s="578"/>
      <c r="FFJ1" s="578"/>
      <c r="FFK1" s="578"/>
      <c r="FFL1" s="578"/>
      <c r="FFM1" s="578"/>
      <c r="FFN1" s="578"/>
      <c r="FFO1" s="578"/>
      <c r="FFP1" s="578"/>
      <c r="FFQ1" s="578"/>
      <c r="FFR1" s="578"/>
      <c r="FFS1" s="578"/>
      <c r="FFT1" s="578"/>
      <c r="FFU1" s="578"/>
      <c r="FFV1" s="578"/>
      <c r="FFW1" s="578"/>
      <c r="FFX1" s="578"/>
      <c r="FFY1" s="578"/>
      <c r="FFZ1" s="578"/>
      <c r="FGA1" s="578"/>
      <c r="FGB1" s="578"/>
      <c r="FGC1" s="578"/>
      <c r="FGD1" s="578"/>
      <c r="FGE1" s="578"/>
      <c r="FGF1" s="578"/>
      <c r="FGG1" s="578"/>
      <c r="FGH1" s="578"/>
      <c r="FGI1" s="578"/>
      <c r="FGJ1" s="578"/>
      <c r="FGK1" s="578"/>
      <c r="FGL1" s="578"/>
      <c r="FGM1" s="578"/>
      <c r="FGN1" s="578"/>
      <c r="FGO1" s="578"/>
      <c r="FGP1" s="578"/>
      <c r="FGQ1" s="578"/>
      <c r="FGR1" s="578"/>
      <c r="FGS1" s="578"/>
      <c r="FGT1" s="578"/>
      <c r="FGU1" s="578"/>
      <c r="FGV1" s="578"/>
      <c r="FGW1" s="578"/>
      <c r="FGX1" s="578"/>
      <c r="FGY1" s="578"/>
      <c r="FGZ1" s="578"/>
      <c r="FHA1" s="578"/>
      <c r="FHB1" s="578"/>
      <c r="FHC1" s="578"/>
      <c r="FHD1" s="578"/>
      <c r="FHE1" s="578"/>
      <c r="FHF1" s="578"/>
      <c r="FHG1" s="578"/>
      <c r="FHH1" s="578"/>
      <c r="FHI1" s="578"/>
      <c r="FHJ1" s="578"/>
      <c r="FHK1" s="578"/>
      <c r="FHL1" s="578"/>
      <c r="FHM1" s="578"/>
      <c r="FHN1" s="578"/>
      <c r="FHO1" s="578"/>
      <c r="FHP1" s="578"/>
      <c r="FHQ1" s="578"/>
      <c r="FHR1" s="578"/>
      <c r="FHS1" s="578"/>
      <c r="FHT1" s="578"/>
      <c r="FHU1" s="578"/>
      <c r="FHV1" s="578"/>
      <c r="FHW1" s="578"/>
      <c r="FHX1" s="578"/>
      <c r="FHY1" s="578"/>
      <c r="FHZ1" s="578"/>
      <c r="FIA1" s="578"/>
      <c r="FIB1" s="578"/>
      <c r="FIC1" s="578"/>
      <c r="FID1" s="578"/>
      <c r="FIE1" s="578"/>
      <c r="FIF1" s="578"/>
      <c r="FIG1" s="578"/>
      <c r="FIH1" s="578"/>
      <c r="FII1" s="578"/>
      <c r="FIJ1" s="578"/>
      <c r="FIK1" s="578"/>
      <c r="FIL1" s="578"/>
      <c r="FIM1" s="578"/>
      <c r="FIN1" s="578"/>
      <c r="FIO1" s="578"/>
      <c r="FIP1" s="578"/>
      <c r="FIQ1" s="578"/>
      <c r="FIR1" s="578"/>
      <c r="FIS1" s="578"/>
      <c r="FIT1" s="578"/>
      <c r="FIU1" s="578"/>
      <c r="FIV1" s="578"/>
      <c r="FIW1" s="578"/>
      <c r="FIX1" s="578"/>
      <c r="FIY1" s="578"/>
      <c r="FIZ1" s="578"/>
      <c r="FJA1" s="578"/>
      <c r="FJB1" s="578"/>
      <c r="FJC1" s="578"/>
      <c r="FJD1" s="578"/>
      <c r="FJE1" s="578"/>
      <c r="FJF1" s="578"/>
      <c r="FJG1" s="578"/>
      <c r="FJH1" s="578"/>
      <c r="FJI1" s="578"/>
      <c r="FJJ1" s="578"/>
      <c r="FJK1" s="578"/>
      <c r="FJL1" s="578"/>
      <c r="FJM1" s="578"/>
      <c r="FJN1" s="578"/>
      <c r="FJO1" s="578"/>
      <c r="FJP1" s="578"/>
      <c r="FJQ1" s="578"/>
      <c r="FJR1" s="578"/>
      <c r="FJS1" s="578"/>
      <c r="FJT1" s="578"/>
      <c r="FJU1" s="578"/>
      <c r="FJV1" s="578"/>
      <c r="FJW1" s="578"/>
      <c r="FJX1" s="578"/>
      <c r="FJY1" s="578"/>
      <c r="FJZ1" s="578"/>
      <c r="FKA1" s="578"/>
      <c r="FKB1" s="578"/>
      <c r="FKC1" s="578"/>
      <c r="FKD1" s="578"/>
      <c r="FKE1" s="578"/>
      <c r="FKF1" s="578"/>
      <c r="FKG1" s="578"/>
      <c r="FKH1" s="578"/>
      <c r="FKI1" s="578"/>
      <c r="FKJ1" s="578"/>
      <c r="FKK1" s="578"/>
      <c r="FKL1" s="578"/>
      <c r="FKM1" s="578"/>
      <c r="FKN1" s="578"/>
      <c r="FKO1" s="578"/>
      <c r="FKP1" s="578"/>
      <c r="FKQ1" s="578"/>
      <c r="FKR1" s="578"/>
      <c r="FKS1" s="578"/>
      <c r="FKT1" s="578"/>
      <c r="FKU1" s="578"/>
      <c r="FKV1" s="578"/>
      <c r="FKW1" s="578"/>
      <c r="FKX1" s="578"/>
      <c r="FKY1" s="578"/>
      <c r="FKZ1" s="578"/>
      <c r="FLA1" s="578"/>
      <c r="FLB1" s="578"/>
      <c r="FLC1" s="578"/>
      <c r="FLD1" s="578"/>
      <c r="FLE1" s="578"/>
      <c r="FLF1" s="578"/>
      <c r="FLG1" s="578"/>
      <c r="FLH1" s="578"/>
      <c r="FLI1" s="578"/>
      <c r="FLJ1" s="578"/>
      <c r="FLK1" s="578"/>
      <c r="FLL1" s="578"/>
      <c r="FLM1" s="578"/>
      <c r="FLN1" s="578"/>
      <c r="FLO1" s="578"/>
      <c r="FLP1" s="578"/>
      <c r="FLQ1" s="578"/>
      <c r="FLR1" s="578"/>
      <c r="FLS1" s="578"/>
      <c r="FLT1" s="578"/>
      <c r="FLU1" s="578"/>
      <c r="FLV1" s="578"/>
      <c r="FLW1" s="578"/>
      <c r="FLX1" s="578"/>
      <c r="FLY1" s="578"/>
      <c r="FLZ1" s="578"/>
      <c r="FMA1" s="578"/>
      <c r="FMB1" s="578"/>
      <c r="FMC1" s="578"/>
      <c r="FMD1" s="578"/>
      <c r="FME1" s="578"/>
      <c r="FMF1" s="578"/>
      <c r="FMG1" s="578"/>
      <c r="FMH1" s="578"/>
      <c r="FMI1" s="578"/>
      <c r="FMJ1" s="578"/>
      <c r="FMK1" s="578"/>
      <c r="FML1" s="578"/>
      <c r="FMM1" s="578"/>
      <c r="FMN1" s="578"/>
      <c r="FMO1" s="578"/>
      <c r="FMP1" s="578"/>
      <c r="FMQ1" s="578"/>
      <c r="FMR1" s="578"/>
      <c r="FMS1" s="578"/>
      <c r="FMT1" s="578"/>
      <c r="FMU1" s="578"/>
      <c r="FMV1" s="578"/>
      <c r="FMW1" s="578"/>
      <c r="FMX1" s="578"/>
      <c r="FMY1" s="578"/>
      <c r="FMZ1" s="578"/>
      <c r="FNA1" s="578"/>
      <c r="FNB1" s="578"/>
      <c r="FNC1" s="578"/>
      <c r="FND1" s="578"/>
      <c r="FNE1" s="578"/>
      <c r="FNF1" s="578"/>
      <c r="FNG1" s="578"/>
      <c r="FNH1" s="578"/>
      <c r="FNI1" s="578"/>
      <c r="FNJ1" s="578"/>
      <c r="FNK1" s="578"/>
      <c r="FNL1" s="578"/>
      <c r="FNM1" s="578"/>
      <c r="FNN1" s="578"/>
      <c r="FNO1" s="578"/>
      <c r="FNP1" s="578"/>
      <c r="FNQ1" s="578"/>
      <c r="FNR1" s="578"/>
      <c r="FNS1" s="578"/>
      <c r="FNT1" s="578"/>
      <c r="FNU1" s="578"/>
      <c r="FNV1" s="578"/>
      <c r="FNW1" s="578"/>
      <c r="FNX1" s="578"/>
      <c r="FNY1" s="578"/>
      <c r="FNZ1" s="578"/>
      <c r="FOA1" s="578"/>
      <c r="FOB1" s="578"/>
      <c r="FOC1" s="578"/>
      <c r="FOD1" s="578"/>
      <c r="FOE1" s="578"/>
      <c r="FOF1" s="578"/>
      <c r="FOG1" s="578"/>
      <c r="FOH1" s="578"/>
      <c r="FOI1" s="578"/>
      <c r="FOJ1" s="578"/>
      <c r="FOK1" s="578"/>
      <c r="FOL1" s="578"/>
      <c r="FOM1" s="578"/>
      <c r="FON1" s="578"/>
      <c r="FOO1" s="578"/>
      <c r="FOP1" s="578"/>
      <c r="FOQ1" s="578"/>
      <c r="FOR1" s="578"/>
      <c r="FOS1" s="578"/>
      <c r="FOT1" s="578"/>
      <c r="FOU1" s="578"/>
      <c r="FOV1" s="578"/>
      <c r="FOW1" s="578"/>
      <c r="FOX1" s="578"/>
      <c r="FOY1" s="578"/>
      <c r="FOZ1" s="578"/>
      <c r="FPA1" s="578"/>
      <c r="FPB1" s="578"/>
      <c r="FPC1" s="578"/>
      <c r="FPD1" s="578"/>
      <c r="FPE1" s="578"/>
      <c r="FPF1" s="578"/>
      <c r="FPG1" s="578"/>
      <c r="FPH1" s="578"/>
      <c r="FPI1" s="578"/>
      <c r="FPJ1" s="578"/>
      <c r="FPK1" s="578"/>
      <c r="FPL1" s="578"/>
      <c r="FPM1" s="578"/>
      <c r="FPN1" s="578"/>
      <c r="FPO1" s="578"/>
      <c r="FPP1" s="578"/>
      <c r="FPQ1" s="578"/>
      <c r="FPR1" s="578"/>
      <c r="FPS1" s="578"/>
      <c r="FPT1" s="578"/>
      <c r="FPU1" s="578"/>
      <c r="FPV1" s="578"/>
      <c r="FPW1" s="578"/>
      <c r="FPX1" s="578"/>
      <c r="FPY1" s="578"/>
      <c r="FPZ1" s="578"/>
      <c r="FQA1" s="578"/>
      <c r="FQB1" s="578"/>
      <c r="FQC1" s="578"/>
      <c r="FQD1" s="578"/>
      <c r="FQE1" s="578"/>
      <c r="FQF1" s="578"/>
      <c r="FQG1" s="578"/>
      <c r="FQH1" s="578"/>
      <c r="FQI1" s="578"/>
      <c r="FQJ1" s="578"/>
      <c r="FQK1" s="578"/>
      <c r="FQL1" s="578"/>
      <c r="FQM1" s="578"/>
      <c r="FQN1" s="578"/>
      <c r="FQO1" s="578"/>
      <c r="FQP1" s="578"/>
      <c r="FQQ1" s="578"/>
      <c r="FQR1" s="578"/>
      <c r="FQS1" s="578"/>
      <c r="FQT1" s="578"/>
      <c r="FQU1" s="578"/>
      <c r="FQV1" s="578"/>
      <c r="FQW1" s="578"/>
      <c r="FQX1" s="578"/>
      <c r="FQY1" s="578"/>
      <c r="FQZ1" s="578"/>
      <c r="FRA1" s="578"/>
      <c r="FRB1" s="578"/>
      <c r="FRC1" s="578"/>
      <c r="FRD1" s="578"/>
      <c r="FRE1" s="578"/>
      <c r="FRF1" s="578"/>
      <c r="FRG1" s="578"/>
      <c r="FRH1" s="578"/>
      <c r="FRI1" s="578"/>
      <c r="FRJ1" s="578"/>
      <c r="FRK1" s="578"/>
      <c r="FRL1" s="578"/>
      <c r="FRM1" s="578"/>
      <c r="FRN1" s="578"/>
      <c r="FRO1" s="578"/>
      <c r="FRP1" s="578"/>
      <c r="FRQ1" s="578"/>
      <c r="FRR1" s="578"/>
      <c r="FRS1" s="578"/>
      <c r="FRT1" s="578"/>
      <c r="FRU1" s="578"/>
      <c r="FRV1" s="578"/>
      <c r="FRW1" s="578"/>
      <c r="FRX1" s="578"/>
      <c r="FRY1" s="578"/>
      <c r="FRZ1" s="578"/>
      <c r="FSA1" s="578"/>
      <c r="FSB1" s="578"/>
      <c r="FSC1" s="578"/>
      <c r="FSD1" s="578"/>
      <c r="FSE1" s="578"/>
      <c r="FSF1" s="578"/>
      <c r="FSG1" s="578"/>
      <c r="FSH1" s="578"/>
      <c r="FSI1" s="578"/>
      <c r="FSJ1" s="578"/>
      <c r="FSK1" s="578"/>
      <c r="FSL1" s="578"/>
      <c r="FSM1" s="578"/>
      <c r="FSN1" s="578"/>
      <c r="FSO1" s="578"/>
      <c r="FSP1" s="578"/>
      <c r="FSQ1" s="578"/>
      <c r="FSR1" s="578"/>
      <c r="FSS1" s="578"/>
      <c r="FST1" s="578"/>
      <c r="FSU1" s="578"/>
      <c r="FSV1" s="578"/>
      <c r="FSW1" s="578"/>
      <c r="FSX1" s="578"/>
      <c r="FSY1" s="578"/>
      <c r="FSZ1" s="578"/>
      <c r="FTA1" s="578"/>
      <c r="FTB1" s="578"/>
      <c r="FTC1" s="578"/>
      <c r="FTD1" s="578"/>
      <c r="FTE1" s="578"/>
      <c r="FTF1" s="578"/>
      <c r="FTG1" s="578"/>
      <c r="FTH1" s="578"/>
      <c r="FTI1" s="578"/>
      <c r="FTJ1" s="578"/>
      <c r="FTK1" s="578"/>
      <c r="FTL1" s="578"/>
      <c r="FTM1" s="578"/>
      <c r="FTN1" s="578"/>
      <c r="FTO1" s="578"/>
      <c r="FTP1" s="578"/>
      <c r="FTQ1" s="578"/>
      <c r="FTR1" s="578"/>
      <c r="FTS1" s="578"/>
      <c r="FTT1" s="578"/>
      <c r="FTU1" s="578"/>
      <c r="FTV1" s="578"/>
      <c r="FTW1" s="578"/>
      <c r="FTX1" s="578"/>
      <c r="FTY1" s="578"/>
      <c r="FTZ1" s="578"/>
      <c r="FUA1" s="578"/>
      <c r="FUB1" s="578"/>
      <c r="FUC1" s="578"/>
      <c r="FUD1" s="578"/>
      <c r="FUE1" s="578"/>
      <c r="FUF1" s="578"/>
      <c r="FUG1" s="578"/>
      <c r="FUH1" s="578"/>
      <c r="FUI1" s="578"/>
      <c r="FUJ1" s="578"/>
      <c r="FUK1" s="578"/>
      <c r="FUL1" s="578"/>
      <c r="FUM1" s="578"/>
      <c r="FUN1" s="578"/>
      <c r="FUO1" s="578"/>
      <c r="FUP1" s="578"/>
      <c r="FUQ1" s="578"/>
      <c r="FUR1" s="578"/>
      <c r="FUS1" s="578"/>
      <c r="FUT1" s="578"/>
      <c r="FUU1" s="578"/>
      <c r="FUV1" s="578"/>
      <c r="FUW1" s="578"/>
      <c r="FUX1" s="578"/>
      <c r="FUY1" s="578"/>
      <c r="FUZ1" s="578"/>
      <c r="FVA1" s="578"/>
      <c r="FVB1" s="578"/>
      <c r="FVC1" s="578"/>
      <c r="FVD1" s="578"/>
      <c r="FVE1" s="578"/>
      <c r="FVF1" s="578"/>
      <c r="FVG1" s="578"/>
      <c r="FVH1" s="578"/>
      <c r="FVI1" s="578"/>
      <c r="FVJ1" s="578"/>
      <c r="FVK1" s="578"/>
      <c r="FVL1" s="578"/>
      <c r="FVM1" s="578"/>
      <c r="FVN1" s="578"/>
      <c r="FVO1" s="578"/>
      <c r="FVP1" s="578"/>
      <c r="FVQ1" s="578"/>
      <c r="FVR1" s="578"/>
      <c r="FVS1" s="578"/>
      <c r="FVT1" s="578"/>
      <c r="FVU1" s="578"/>
      <c r="FVV1" s="578"/>
      <c r="FVW1" s="578"/>
      <c r="FVX1" s="578"/>
      <c r="FVY1" s="578"/>
      <c r="FVZ1" s="578"/>
      <c r="FWA1" s="578"/>
      <c r="FWB1" s="578"/>
      <c r="FWC1" s="578"/>
      <c r="FWD1" s="578"/>
      <c r="FWE1" s="578"/>
      <c r="FWF1" s="578"/>
      <c r="FWG1" s="578"/>
      <c r="FWH1" s="578"/>
      <c r="FWI1" s="578"/>
      <c r="FWJ1" s="578"/>
      <c r="FWK1" s="578"/>
      <c r="FWL1" s="578"/>
      <c r="FWM1" s="578"/>
      <c r="FWN1" s="578"/>
      <c r="FWO1" s="578"/>
      <c r="FWP1" s="578"/>
      <c r="FWQ1" s="578"/>
      <c r="FWR1" s="578"/>
      <c r="FWS1" s="578"/>
      <c r="FWT1" s="578"/>
      <c r="FWU1" s="578"/>
      <c r="FWV1" s="578"/>
      <c r="FWW1" s="578"/>
      <c r="FWX1" s="578"/>
      <c r="FWY1" s="578"/>
      <c r="FWZ1" s="578"/>
      <c r="FXA1" s="578"/>
      <c r="FXB1" s="578"/>
      <c r="FXC1" s="578"/>
      <c r="FXD1" s="578"/>
      <c r="FXE1" s="578"/>
      <c r="FXF1" s="578"/>
      <c r="FXG1" s="578"/>
      <c r="FXH1" s="578"/>
      <c r="FXI1" s="578"/>
      <c r="FXJ1" s="578"/>
      <c r="FXK1" s="578"/>
      <c r="FXL1" s="578"/>
      <c r="FXM1" s="578"/>
      <c r="FXN1" s="578"/>
      <c r="FXO1" s="578"/>
      <c r="FXP1" s="578"/>
      <c r="FXQ1" s="578"/>
      <c r="FXR1" s="578"/>
      <c r="FXS1" s="578"/>
      <c r="FXT1" s="578"/>
      <c r="FXU1" s="578"/>
      <c r="FXV1" s="578"/>
      <c r="FXW1" s="578"/>
      <c r="FXX1" s="578"/>
      <c r="FXY1" s="578"/>
      <c r="FXZ1" s="578"/>
      <c r="FYA1" s="578"/>
      <c r="FYB1" s="578"/>
      <c r="FYC1" s="578"/>
      <c r="FYD1" s="578"/>
      <c r="FYE1" s="578"/>
      <c r="FYF1" s="578"/>
      <c r="FYG1" s="578"/>
      <c r="FYH1" s="578"/>
      <c r="FYI1" s="578"/>
      <c r="FYJ1" s="578"/>
      <c r="FYK1" s="578"/>
      <c r="FYL1" s="578"/>
      <c r="FYM1" s="578"/>
      <c r="FYN1" s="578"/>
      <c r="FYO1" s="578"/>
      <c r="FYP1" s="578"/>
      <c r="FYQ1" s="578"/>
      <c r="FYR1" s="578"/>
      <c r="FYS1" s="578"/>
      <c r="FYT1" s="578"/>
      <c r="FYU1" s="578"/>
      <c r="FYV1" s="578"/>
      <c r="FYW1" s="578"/>
      <c r="FYX1" s="578"/>
      <c r="FYY1" s="578"/>
      <c r="FYZ1" s="578"/>
      <c r="FZA1" s="578"/>
      <c r="FZB1" s="578"/>
      <c r="FZC1" s="578"/>
      <c r="FZD1" s="578"/>
      <c r="FZE1" s="578"/>
      <c r="FZF1" s="578"/>
      <c r="FZG1" s="578"/>
      <c r="FZH1" s="578"/>
      <c r="FZI1" s="578"/>
      <c r="FZJ1" s="578"/>
      <c r="FZK1" s="578"/>
      <c r="FZL1" s="578"/>
      <c r="FZM1" s="578"/>
      <c r="FZN1" s="578"/>
      <c r="FZO1" s="578"/>
      <c r="FZP1" s="578"/>
      <c r="FZQ1" s="578"/>
      <c r="FZR1" s="578"/>
      <c r="FZS1" s="578"/>
      <c r="FZT1" s="578"/>
      <c r="FZU1" s="578"/>
      <c r="FZV1" s="578"/>
      <c r="FZW1" s="578"/>
      <c r="FZX1" s="578"/>
      <c r="FZY1" s="578"/>
      <c r="FZZ1" s="578"/>
      <c r="GAA1" s="578"/>
      <c r="GAB1" s="578"/>
      <c r="GAC1" s="578"/>
      <c r="GAD1" s="578"/>
      <c r="GAE1" s="578"/>
      <c r="GAF1" s="578"/>
      <c r="GAG1" s="578"/>
      <c r="GAH1" s="578"/>
      <c r="GAI1" s="578"/>
      <c r="GAJ1" s="578"/>
      <c r="GAK1" s="578"/>
      <c r="GAL1" s="578"/>
      <c r="GAM1" s="578"/>
      <c r="GAN1" s="578"/>
      <c r="GAO1" s="578"/>
      <c r="GAP1" s="578"/>
      <c r="GAQ1" s="578"/>
      <c r="GAR1" s="578"/>
      <c r="GAS1" s="578"/>
      <c r="GAT1" s="578"/>
      <c r="GAU1" s="578"/>
      <c r="GAV1" s="578"/>
      <c r="GAW1" s="578"/>
      <c r="GAX1" s="578"/>
      <c r="GAY1" s="578"/>
      <c r="GAZ1" s="578"/>
      <c r="GBA1" s="578"/>
      <c r="GBB1" s="578"/>
      <c r="GBC1" s="578"/>
      <c r="GBD1" s="578"/>
      <c r="GBE1" s="578"/>
      <c r="GBF1" s="578"/>
      <c r="GBG1" s="578"/>
      <c r="GBH1" s="578"/>
      <c r="GBI1" s="578"/>
      <c r="GBJ1" s="578"/>
      <c r="GBK1" s="578"/>
      <c r="GBL1" s="578"/>
      <c r="GBM1" s="578"/>
      <c r="GBN1" s="578"/>
      <c r="GBO1" s="578"/>
      <c r="GBP1" s="578"/>
      <c r="GBQ1" s="578"/>
      <c r="GBR1" s="578"/>
      <c r="GBS1" s="578"/>
      <c r="GBT1" s="578"/>
      <c r="GBU1" s="578"/>
      <c r="GBV1" s="578"/>
      <c r="GBW1" s="578"/>
      <c r="GBX1" s="578"/>
      <c r="GBY1" s="578"/>
      <c r="GBZ1" s="578"/>
      <c r="GCA1" s="578"/>
      <c r="GCB1" s="578"/>
      <c r="GCC1" s="578"/>
      <c r="GCD1" s="578"/>
      <c r="GCE1" s="578"/>
      <c r="GCF1" s="578"/>
      <c r="GCG1" s="578"/>
      <c r="GCH1" s="578"/>
      <c r="GCI1" s="578"/>
      <c r="GCJ1" s="578"/>
      <c r="GCK1" s="578"/>
      <c r="GCL1" s="578"/>
      <c r="GCM1" s="578"/>
      <c r="GCN1" s="578"/>
      <c r="GCO1" s="578"/>
      <c r="GCP1" s="578"/>
      <c r="GCQ1" s="578"/>
      <c r="GCR1" s="578"/>
      <c r="GCS1" s="578"/>
      <c r="GCT1" s="578"/>
      <c r="GCU1" s="578"/>
      <c r="GCV1" s="578"/>
      <c r="GCW1" s="578"/>
      <c r="GCX1" s="578"/>
      <c r="GCY1" s="578"/>
      <c r="GCZ1" s="578"/>
      <c r="GDA1" s="578"/>
      <c r="GDB1" s="578"/>
      <c r="GDC1" s="578"/>
      <c r="GDD1" s="578"/>
      <c r="GDE1" s="578"/>
      <c r="GDF1" s="578"/>
      <c r="GDG1" s="578"/>
      <c r="GDH1" s="578"/>
      <c r="GDI1" s="578"/>
      <c r="GDJ1" s="578"/>
      <c r="GDK1" s="578"/>
      <c r="GDL1" s="578"/>
      <c r="GDM1" s="578"/>
      <c r="GDN1" s="578"/>
      <c r="GDO1" s="578"/>
      <c r="GDP1" s="578"/>
      <c r="GDQ1" s="578"/>
      <c r="GDR1" s="578"/>
      <c r="GDS1" s="578"/>
      <c r="GDT1" s="578"/>
      <c r="GDU1" s="578"/>
      <c r="GDV1" s="578"/>
      <c r="GDW1" s="578"/>
      <c r="GDX1" s="578"/>
      <c r="GDY1" s="578"/>
      <c r="GDZ1" s="578"/>
      <c r="GEA1" s="578"/>
      <c r="GEB1" s="578"/>
      <c r="GEC1" s="578"/>
      <c r="GED1" s="578"/>
      <c r="GEE1" s="578"/>
      <c r="GEF1" s="578"/>
      <c r="GEG1" s="578"/>
      <c r="GEH1" s="578"/>
      <c r="GEI1" s="578"/>
      <c r="GEJ1" s="578"/>
      <c r="GEK1" s="578"/>
      <c r="GEL1" s="578"/>
      <c r="GEM1" s="578"/>
      <c r="GEN1" s="578"/>
      <c r="GEO1" s="578"/>
      <c r="GEP1" s="578"/>
      <c r="GEQ1" s="578"/>
      <c r="GER1" s="578"/>
      <c r="GES1" s="578"/>
      <c r="GET1" s="578"/>
      <c r="GEU1" s="578"/>
      <c r="GEV1" s="578"/>
      <c r="GEW1" s="578"/>
      <c r="GEX1" s="578"/>
      <c r="GEY1" s="578"/>
      <c r="GEZ1" s="578"/>
      <c r="GFA1" s="578"/>
      <c r="GFB1" s="578"/>
      <c r="GFC1" s="578"/>
      <c r="GFD1" s="578"/>
      <c r="GFE1" s="578"/>
      <c r="GFF1" s="578"/>
      <c r="GFG1" s="578"/>
      <c r="GFH1" s="578"/>
      <c r="GFI1" s="578"/>
      <c r="GFJ1" s="578"/>
      <c r="GFK1" s="578"/>
      <c r="GFL1" s="578"/>
      <c r="GFM1" s="578"/>
      <c r="GFN1" s="578"/>
      <c r="GFO1" s="578"/>
      <c r="GFP1" s="578"/>
      <c r="GFQ1" s="578"/>
      <c r="GFR1" s="578"/>
      <c r="GFS1" s="578"/>
      <c r="GFT1" s="578"/>
      <c r="GFU1" s="578"/>
      <c r="GFV1" s="578"/>
      <c r="GFW1" s="578"/>
      <c r="GFX1" s="578"/>
      <c r="GFY1" s="578"/>
      <c r="GFZ1" s="578"/>
      <c r="GGA1" s="578"/>
      <c r="GGB1" s="578"/>
      <c r="GGC1" s="578"/>
      <c r="GGD1" s="578"/>
      <c r="GGE1" s="578"/>
      <c r="GGF1" s="578"/>
      <c r="GGG1" s="578"/>
      <c r="GGH1" s="578"/>
      <c r="GGI1" s="578"/>
      <c r="GGJ1" s="578"/>
      <c r="GGK1" s="578"/>
      <c r="GGL1" s="578"/>
      <c r="GGM1" s="578"/>
      <c r="GGN1" s="578"/>
      <c r="GGO1" s="578"/>
      <c r="GGP1" s="578"/>
      <c r="GGQ1" s="578"/>
      <c r="GGR1" s="578"/>
      <c r="GGS1" s="578"/>
      <c r="GGT1" s="578"/>
      <c r="GGU1" s="578"/>
      <c r="GGV1" s="578"/>
      <c r="GGW1" s="578"/>
      <c r="GGX1" s="578"/>
      <c r="GGY1" s="578"/>
      <c r="GGZ1" s="578"/>
      <c r="GHA1" s="578"/>
      <c r="GHB1" s="578"/>
      <c r="GHC1" s="578"/>
      <c r="GHD1" s="578"/>
      <c r="GHE1" s="578"/>
      <c r="GHF1" s="578"/>
      <c r="GHG1" s="578"/>
      <c r="GHH1" s="578"/>
      <c r="GHI1" s="578"/>
      <c r="GHJ1" s="578"/>
      <c r="GHK1" s="578"/>
      <c r="GHL1" s="578"/>
      <c r="GHM1" s="578"/>
      <c r="GHN1" s="578"/>
      <c r="GHO1" s="578"/>
      <c r="GHP1" s="578"/>
      <c r="GHQ1" s="578"/>
      <c r="GHR1" s="578"/>
      <c r="GHS1" s="578"/>
      <c r="GHT1" s="578"/>
      <c r="GHU1" s="578"/>
      <c r="GHV1" s="578"/>
      <c r="GHW1" s="578"/>
      <c r="GHX1" s="578"/>
      <c r="GHY1" s="578"/>
      <c r="GHZ1" s="578"/>
      <c r="GIA1" s="578"/>
      <c r="GIB1" s="578"/>
      <c r="GIC1" s="578"/>
      <c r="GID1" s="578"/>
      <c r="GIE1" s="578"/>
      <c r="GIF1" s="578"/>
      <c r="GIG1" s="578"/>
      <c r="GIH1" s="578"/>
      <c r="GII1" s="578"/>
      <c r="GIJ1" s="578"/>
      <c r="GIK1" s="578"/>
      <c r="GIL1" s="578"/>
      <c r="GIM1" s="578"/>
      <c r="GIN1" s="578"/>
      <c r="GIO1" s="578"/>
      <c r="GIP1" s="578"/>
      <c r="GIQ1" s="578"/>
      <c r="GIR1" s="578"/>
      <c r="GIS1" s="578"/>
      <c r="GIT1" s="578"/>
      <c r="GIU1" s="578"/>
      <c r="GIV1" s="578"/>
      <c r="GIW1" s="578"/>
      <c r="GIX1" s="578"/>
      <c r="GIY1" s="578"/>
      <c r="GIZ1" s="578"/>
      <c r="GJA1" s="578"/>
      <c r="GJB1" s="578"/>
      <c r="GJC1" s="578"/>
      <c r="GJD1" s="578"/>
      <c r="GJE1" s="578"/>
      <c r="GJF1" s="578"/>
      <c r="GJG1" s="578"/>
      <c r="GJH1" s="578"/>
      <c r="GJI1" s="578"/>
      <c r="GJJ1" s="578"/>
      <c r="GJK1" s="578"/>
      <c r="GJL1" s="578"/>
      <c r="GJM1" s="578"/>
      <c r="GJN1" s="578"/>
      <c r="GJO1" s="578"/>
      <c r="GJP1" s="578"/>
      <c r="GJQ1" s="578"/>
      <c r="GJR1" s="578"/>
      <c r="GJS1" s="578"/>
      <c r="GJT1" s="578"/>
      <c r="GJU1" s="578"/>
      <c r="GJV1" s="578"/>
      <c r="GJW1" s="578"/>
      <c r="GJX1" s="578"/>
      <c r="GJY1" s="578"/>
      <c r="GJZ1" s="578"/>
      <c r="GKA1" s="578"/>
      <c r="GKB1" s="578"/>
      <c r="GKC1" s="578"/>
      <c r="GKD1" s="578"/>
      <c r="GKE1" s="578"/>
      <c r="GKF1" s="578"/>
      <c r="GKG1" s="578"/>
      <c r="GKH1" s="578"/>
      <c r="GKI1" s="578"/>
      <c r="GKJ1" s="578"/>
      <c r="GKK1" s="578"/>
      <c r="GKL1" s="578"/>
      <c r="GKM1" s="578"/>
      <c r="GKN1" s="578"/>
      <c r="GKO1" s="578"/>
      <c r="GKP1" s="578"/>
      <c r="GKQ1" s="578"/>
      <c r="GKR1" s="578"/>
      <c r="GKS1" s="578"/>
      <c r="GKT1" s="578"/>
      <c r="GKU1" s="578"/>
      <c r="GKV1" s="578"/>
      <c r="GKW1" s="578"/>
      <c r="GKX1" s="578"/>
      <c r="GKY1" s="578"/>
      <c r="GKZ1" s="578"/>
      <c r="GLA1" s="578"/>
      <c r="GLB1" s="578"/>
      <c r="GLC1" s="578"/>
      <c r="GLD1" s="578"/>
      <c r="GLE1" s="578"/>
      <c r="GLF1" s="578"/>
      <c r="GLG1" s="578"/>
      <c r="GLH1" s="578"/>
      <c r="GLI1" s="578"/>
      <c r="GLJ1" s="578"/>
      <c r="GLK1" s="578"/>
      <c r="GLL1" s="578"/>
      <c r="GLM1" s="578"/>
      <c r="GLN1" s="578"/>
      <c r="GLO1" s="578"/>
      <c r="GLP1" s="578"/>
      <c r="GLQ1" s="578"/>
      <c r="GLR1" s="578"/>
      <c r="GLS1" s="578"/>
      <c r="GLT1" s="578"/>
      <c r="GLU1" s="578"/>
      <c r="GLV1" s="578"/>
      <c r="GLW1" s="578"/>
      <c r="GLX1" s="578"/>
      <c r="GLY1" s="578"/>
      <c r="GLZ1" s="578"/>
      <c r="GMA1" s="578"/>
      <c r="GMB1" s="578"/>
      <c r="GMC1" s="578"/>
      <c r="GMD1" s="578"/>
      <c r="GME1" s="578"/>
      <c r="GMF1" s="578"/>
      <c r="GMG1" s="578"/>
      <c r="GMH1" s="578"/>
      <c r="GMI1" s="578"/>
      <c r="GMJ1" s="578"/>
      <c r="GMK1" s="578"/>
      <c r="GML1" s="578"/>
      <c r="GMM1" s="578"/>
      <c r="GMN1" s="578"/>
      <c r="GMO1" s="578"/>
      <c r="GMP1" s="578"/>
      <c r="GMQ1" s="578"/>
      <c r="GMR1" s="578"/>
      <c r="GMS1" s="578"/>
      <c r="GMT1" s="578"/>
      <c r="GMU1" s="578"/>
      <c r="GMV1" s="578"/>
      <c r="GMW1" s="578"/>
      <c r="GMX1" s="578"/>
      <c r="GMY1" s="578"/>
      <c r="GMZ1" s="578"/>
      <c r="GNA1" s="578"/>
      <c r="GNB1" s="578"/>
      <c r="GNC1" s="578"/>
      <c r="GND1" s="578"/>
      <c r="GNE1" s="578"/>
      <c r="GNF1" s="578"/>
      <c r="GNG1" s="578"/>
      <c r="GNH1" s="578"/>
      <c r="GNI1" s="578"/>
      <c r="GNJ1" s="578"/>
      <c r="GNK1" s="578"/>
      <c r="GNL1" s="578"/>
      <c r="GNM1" s="578"/>
      <c r="GNN1" s="578"/>
      <c r="GNO1" s="578"/>
      <c r="GNP1" s="578"/>
      <c r="GNQ1" s="578"/>
      <c r="GNR1" s="578"/>
      <c r="GNS1" s="578"/>
      <c r="GNT1" s="578"/>
      <c r="GNU1" s="578"/>
      <c r="GNV1" s="578"/>
      <c r="GNW1" s="578"/>
      <c r="GNX1" s="578"/>
      <c r="GNY1" s="578"/>
      <c r="GNZ1" s="578"/>
      <c r="GOA1" s="578"/>
      <c r="GOB1" s="578"/>
      <c r="GOC1" s="578"/>
      <c r="GOD1" s="578"/>
      <c r="GOE1" s="578"/>
      <c r="GOF1" s="578"/>
      <c r="GOG1" s="578"/>
      <c r="GOH1" s="578"/>
      <c r="GOI1" s="578"/>
      <c r="GOJ1" s="578"/>
      <c r="GOK1" s="578"/>
      <c r="GOL1" s="578"/>
      <c r="GOM1" s="578"/>
      <c r="GON1" s="578"/>
      <c r="GOO1" s="578"/>
      <c r="GOP1" s="578"/>
      <c r="GOQ1" s="578"/>
      <c r="GOR1" s="578"/>
      <c r="GOS1" s="578"/>
      <c r="GOT1" s="578"/>
      <c r="GOU1" s="578"/>
      <c r="GOV1" s="578"/>
      <c r="GOW1" s="578"/>
      <c r="GOX1" s="578"/>
      <c r="GOY1" s="578"/>
      <c r="GOZ1" s="578"/>
      <c r="GPA1" s="578"/>
      <c r="GPB1" s="578"/>
      <c r="GPC1" s="578"/>
      <c r="GPD1" s="578"/>
      <c r="GPE1" s="578"/>
      <c r="GPF1" s="578"/>
      <c r="GPG1" s="578"/>
      <c r="GPH1" s="578"/>
      <c r="GPI1" s="578"/>
      <c r="GPJ1" s="578"/>
      <c r="GPK1" s="578"/>
      <c r="GPL1" s="578"/>
      <c r="GPM1" s="578"/>
      <c r="GPN1" s="578"/>
      <c r="GPO1" s="578"/>
      <c r="GPP1" s="578"/>
      <c r="GPQ1" s="578"/>
      <c r="GPR1" s="578"/>
      <c r="GPS1" s="578"/>
      <c r="GPT1" s="578"/>
      <c r="GPU1" s="578"/>
      <c r="GPV1" s="578"/>
      <c r="GPW1" s="578"/>
      <c r="GPX1" s="578"/>
      <c r="GPY1" s="578"/>
      <c r="GPZ1" s="578"/>
      <c r="GQA1" s="578"/>
      <c r="GQB1" s="578"/>
      <c r="GQC1" s="578"/>
      <c r="GQD1" s="578"/>
      <c r="GQE1" s="578"/>
      <c r="GQF1" s="578"/>
      <c r="GQG1" s="578"/>
      <c r="GQH1" s="578"/>
      <c r="GQI1" s="578"/>
      <c r="GQJ1" s="578"/>
      <c r="GQK1" s="578"/>
      <c r="GQL1" s="578"/>
      <c r="GQM1" s="578"/>
      <c r="GQN1" s="578"/>
      <c r="GQO1" s="578"/>
      <c r="GQP1" s="578"/>
      <c r="GQQ1" s="578"/>
      <c r="GQR1" s="578"/>
      <c r="GQS1" s="578"/>
      <c r="GQT1" s="578"/>
      <c r="GQU1" s="578"/>
      <c r="GQV1" s="578"/>
      <c r="GQW1" s="578"/>
      <c r="GQX1" s="578"/>
      <c r="GQY1" s="578"/>
      <c r="GQZ1" s="578"/>
      <c r="GRA1" s="578"/>
      <c r="GRB1" s="578"/>
      <c r="GRC1" s="578"/>
      <c r="GRD1" s="578"/>
      <c r="GRE1" s="578"/>
      <c r="GRF1" s="578"/>
      <c r="GRG1" s="578"/>
      <c r="GRH1" s="578"/>
      <c r="GRI1" s="578"/>
      <c r="GRJ1" s="578"/>
      <c r="GRK1" s="578"/>
      <c r="GRL1" s="578"/>
      <c r="GRM1" s="578"/>
      <c r="GRN1" s="578"/>
      <c r="GRO1" s="578"/>
      <c r="GRP1" s="578"/>
      <c r="GRQ1" s="578"/>
      <c r="GRR1" s="578"/>
      <c r="GRS1" s="578"/>
      <c r="GRT1" s="578"/>
      <c r="GRU1" s="578"/>
      <c r="GRV1" s="578"/>
      <c r="GRW1" s="578"/>
      <c r="GRX1" s="578"/>
      <c r="GRY1" s="578"/>
      <c r="GRZ1" s="578"/>
      <c r="GSA1" s="578"/>
      <c r="GSB1" s="578"/>
      <c r="GSC1" s="578"/>
      <c r="GSD1" s="578"/>
      <c r="GSE1" s="578"/>
      <c r="GSF1" s="578"/>
      <c r="GSG1" s="578"/>
      <c r="GSH1" s="578"/>
      <c r="GSI1" s="578"/>
      <c r="GSJ1" s="578"/>
      <c r="GSK1" s="578"/>
      <c r="GSL1" s="578"/>
      <c r="GSM1" s="578"/>
      <c r="GSN1" s="578"/>
      <c r="GSO1" s="578"/>
      <c r="GSP1" s="578"/>
      <c r="GSQ1" s="578"/>
      <c r="GSR1" s="578"/>
      <c r="GSS1" s="578"/>
      <c r="GST1" s="578"/>
      <c r="GSU1" s="578"/>
      <c r="GSV1" s="578"/>
      <c r="GSW1" s="578"/>
      <c r="GSX1" s="578"/>
      <c r="GSY1" s="578"/>
      <c r="GSZ1" s="578"/>
      <c r="GTA1" s="578"/>
      <c r="GTB1" s="578"/>
      <c r="GTC1" s="578"/>
      <c r="GTD1" s="578"/>
      <c r="GTE1" s="578"/>
      <c r="GTF1" s="578"/>
      <c r="GTG1" s="578"/>
      <c r="GTH1" s="578"/>
      <c r="GTI1" s="578"/>
      <c r="GTJ1" s="578"/>
      <c r="GTK1" s="578"/>
      <c r="GTL1" s="578"/>
      <c r="GTM1" s="578"/>
      <c r="GTN1" s="578"/>
      <c r="GTO1" s="578"/>
      <c r="GTP1" s="578"/>
      <c r="GTQ1" s="578"/>
      <c r="GTR1" s="578"/>
      <c r="GTS1" s="578"/>
      <c r="GTT1" s="578"/>
      <c r="GTU1" s="578"/>
      <c r="GTV1" s="578"/>
      <c r="GTW1" s="578"/>
      <c r="GTX1" s="578"/>
      <c r="GTY1" s="578"/>
      <c r="GTZ1" s="578"/>
      <c r="GUA1" s="578"/>
      <c r="GUB1" s="578"/>
      <c r="GUC1" s="578"/>
      <c r="GUD1" s="578"/>
      <c r="GUE1" s="578"/>
      <c r="GUF1" s="578"/>
      <c r="GUG1" s="578"/>
      <c r="GUH1" s="578"/>
      <c r="GUI1" s="578"/>
      <c r="GUJ1" s="578"/>
      <c r="GUK1" s="578"/>
      <c r="GUL1" s="578"/>
      <c r="GUM1" s="578"/>
      <c r="GUN1" s="578"/>
      <c r="GUO1" s="578"/>
      <c r="GUP1" s="578"/>
      <c r="GUQ1" s="578"/>
      <c r="GUR1" s="578"/>
      <c r="GUS1" s="578"/>
      <c r="GUT1" s="578"/>
      <c r="GUU1" s="578"/>
      <c r="GUV1" s="578"/>
      <c r="GUW1" s="578"/>
      <c r="GUX1" s="578"/>
      <c r="GUY1" s="578"/>
      <c r="GUZ1" s="578"/>
      <c r="GVA1" s="578"/>
      <c r="GVB1" s="578"/>
      <c r="GVC1" s="578"/>
      <c r="GVD1" s="578"/>
      <c r="GVE1" s="578"/>
      <c r="GVF1" s="578"/>
      <c r="GVG1" s="578"/>
      <c r="GVH1" s="578"/>
      <c r="GVI1" s="578"/>
      <c r="GVJ1" s="578"/>
      <c r="GVK1" s="578"/>
      <c r="GVL1" s="578"/>
      <c r="GVM1" s="578"/>
      <c r="GVN1" s="578"/>
      <c r="GVO1" s="578"/>
      <c r="GVP1" s="578"/>
      <c r="GVQ1" s="578"/>
      <c r="GVR1" s="578"/>
      <c r="GVS1" s="578"/>
      <c r="GVT1" s="578"/>
      <c r="GVU1" s="578"/>
      <c r="GVV1" s="578"/>
      <c r="GVW1" s="578"/>
      <c r="GVX1" s="578"/>
      <c r="GVY1" s="578"/>
      <c r="GVZ1" s="578"/>
      <c r="GWA1" s="578"/>
      <c r="GWB1" s="578"/>
      <c r="GWC1" s="578"/>
      <c r="GWD1" s="578"/>
      <c r="GWE1" s="578"/>
      <c r="GWF1" s="578"/>
      <c r="GWG1" s="578"/>
      <c r="GWH1" s="578"/>
      <c r="GWI1" s="578"/>
      <c r="GWJ1" s="578"/>
      <c r="GWK1" s="578"/>
      <c r="GWL1" s="578"/>
      <c r="GWM1" s="578"/>
      <c r="GWN1" s="578"/>
      <c r="GWO1" s="578"/>
      <c r="GWP1" s="578"/>
      <c r="GWQ1" s="578"/>
      <c r="GWR1" s="578"/>
      <c r="GWS1" s="578"/>
      <c r="GWT1" s="578"/>
      <c r="GWU1" s="578"/>
      <c r="GWV1" s="578"/>
      <c r="GWW1" s="578"/>
      <c r="GWX1" s="578"/>
      <c r="GWY1" s="578"/>
      <c r="GWZ1" s="578"/>
      <c r="GXA1" s="578"/>
      <c r="GXB1" s="578"/>
      <c r="GXC1" s="578"/>
      <c r="GXD1" s="578"/>
      <c r="GXE1" s="578"/>
      <c r="GXF1" s="578"/>
      <c r="GXG1" s="578"/>
      <c r="GXH1" s="578"/>
      <c r="GXI1" s="578"/>
      <c r="GXJ1" s="578"/>
      <c r="GXK1" s="578"/>
      <c r="GXL1" s="578"/>
      <c r="GXM1" s="578"/>
      <c r="GXN1" s="578"/>
      <c r="GXO1" s="578"/>
      <c r="GXP1" s="578"/>
      <c r="GXQ1" s="578"/>
      <c r="GXR1" s="578"/>
      <c r="GXS1" s="578"/>
      <c r="GXT1" s="578"/>
      <c r="GXU1" s="578"/>
      <c r="GXV1" s="578"/>
      <c r="GXW1" s="578"/>
      <c r="GXX1" s="578"/>
      <c r="GXY1" s="578"/>
      <c r="GXZ1" s="578"/>
      <c r="GYA1" s="578"/>
      <c r="GYB1" s="578"/>
      <c r="GYC1" s="578"/>
      <c r="GYD1" s="578"/>
      <c r="GYE1" s="578"/>
      <c r="GYF1" s="578"/>
      <c r="GYG1" s="578"/>
      <c r="GYH1" s="578"/>
      <c r="GYI1" s="578"/>
      <c r="GYJ1" s="578"/>
      <c r="GYK1" s="578"/>
      <c r="GYL1" s="578"/>
      <c r="GYM1" s="578"/>
      <c r="GYN1" s="578"/>
      <c r="GYO1" s="578"/>
      <c r="GYP1" s="578"/>
      <c r="GYQ1" s="578"/>
      <c r="GYR1" s="578"/>
      <c r="GYS1" s="578"/>
      <c r="GYT1" s="578"/>
      <c r="GYU1" s="578"/>
      <c r="GYV1" s="578"/>
      <c r="GYW1" s="578"/>
      <c r="GYX1" s="578"/>
      <c r="GYY1" s="578"/>
      <c r="GYZ1" s="578"/>
      <c r="GZA1" s="578"/>
      <c r="GZB1" s="578"/>
      <c r="GZC1" s="578"/>
      <c r="GZD1" s="578"/>
      <c r="GZE1" s="578"/>
      <c r="GZF1" s="578"/>
      <c r="GZG1" s="578"/>
      <c r="GZH1" s="578"/>
      <c r="GZI1" s="578"/>
      <c r="GZJ1" s="578"/>
      <c r="GZK1" s="578"/>
      <c r="GZL1" s="578"/>
      <c r="GZM1" s="578"/>
      <c r="GZN1" s="578"/>
      <c r="GZO1" s="578"/>
      <c r="GZP1" s="578"/>
      <c r="GZQ1" s="578"/>
      <c r="GZR1" s="578"/>
      <c r="GZS1" s="578"/>
      <c r="GZT1" s="578"/>
      <c r="GZU1" s="578"/>
      <c r="GZV1" s="578"/>
      <c r="GZW1" s="578"/>
      <c r="GZX1" s="578"/>
      <c r="GZY1" s="578"/>
      <c r="GZZ1" s="578"/>
      <c r="HAA1" s="578"/>
      <c r="HAB1" s="578"/>
      <c r="HAC1" s="578"/>
      <c r="HAD1" s="578"/>
      <c r="HAE1" s="578"/>
      <c r="HAF1" s="578"/>
      <c r="HAG1" s="578"/>
      <c r="HAH1" s="578"/>
      <c r="HAI1" s="578"/>
      <c r="HAJ1" s="578"/>
      <c r="HAK1" s="578"/>
      <c r="HAL1" s="578"/>
      <c r="HAM1" s="578"/>
      <c r="HAN1" s="578"/>
      <c r="HAO1" s="578"/>
      <c r="HAP1" s="578"/>
      <c r="HAQ1" s="578"/>
      <c r="HAR1" s="578"/>
      <c r="HAS1" s="578"/>
      <c r="HAT1" s="578"/>
      <c r="HAU1" s="578"/>
      <c r="HAV1" s="578"/>
      <c r="HAW1" s="578"/>
      <c r="HAX1" s="578"/>
      <c r="HAY1" s="578"/>
      <c r="HAZ1" s="578"/>
      <c r="HBA1" s="578"/>
      <c r="HBB1" s="578"/>
      <c r="HBC1" s="578"/>
      <c r="HBD1" s="578"/>
      <c r="HBE1" s="578"/>
      <c r="HBF1" s="578"/>
      <c r="HBG1" s="578"/>
      <c r="HBH1" s="578"/>
      <c r="HBI1" s="578"/>
      <c r="HBJ1" s="578"/>
      <c r="HBK1" s="578"/>
      <c r="HBL1" s="578"/>
      <c r="HBM1" s="578"/>
      <c r="HBN1" s="578"/>
      <c r="HBO1" s="578"/>
      <c r="HBP1" s="578"/>
      <c r="HBQ1" s="578"/>
      <c r="HBR1" s="578"/>
      <c r="HBS1" s="578"/>
      <c r="HBT1" s="578"/>
      <c r="HBU1" s="578"/>
      <c r="HBV1" s="578"/>
      <c r="HBW1" s="578"/>
      <c r="HBX1" s="578"/>
      <c r="HBY1" s="578"/>
      <c r="HBZ1" s="578"/>
      <c r="HCA1" s="578"/>
      <c r="HCB1" s="578"/>
      <c r="HCC1" s="578"/>
      <c r="HCD1" s="578"/>
      <c r="HCE1" s="578"/>
      <c r="HCF1" s="578"/>
      <c r="HCG1" s="578"/>
      <c r="HCH1" s="578"/>
      <c r="HCI1" s="578"/>
      <c r="HCJ1" s="578"/>
      <c r="HCK1" s="578"/>
      <c r="HCL1" s="578"/>
      <c r="HCM1" s="578"/>
      <c r="HCN1" s="578"/>
      <c r="HCO1" s="578"/>
      <c r="HCP1" s="578"/>
      <c r="HCQ1" s="578"/>
      <c r="HCR1" s="578"/>
      <c r="HCS1" s="578"/>
      <c r="HCT1" s="578"/>
      <c r="HCU1" s="578"/>
      <c r="HCV1" s="578"/>
      <c r="HCW1" s="578"/>
      <c r="HCX1" s="578"/>
      <c r="HCY1" s="578"/>
      <c r="HCZ1" s="578"/>
      <c r="HDA1" s="578"/>
      <c r="HDB1" s="578"/>
      <c r="HDC1" s="578"/>
      <c r="HDD1" s="578"/>
      <c r="HDE1" s="578"/>
      <c r="HDF1" s="578"/>
      <c r="HDG1" s="578"/>
      <c r="HDH1" s="578"/>
      <c r="HDI1" s="578"/>
      <c r="HDJ1" s="578"/>
      <c r="HDK1" s="578"/>
      <c r="HDL1" s="578"/>
      <c r="HDM1" s="578"/>
      <c r="HDN1" s="578"/>
      <c r="HDO1" s="578"/>
      <c r="HDP1" s="578"/>
      <c r="HDQ1" s="578"/>
      <c r="HDR1" s="578"/>
      <c r="HDS1" s="578"/>
      <c r="HDT1" s="578"/>
      <c r="HDU1" s="578"/>
      <c r="HDV1" s="578"/>
      <c r="HDW1" s="578"/>
      <c r="HDX1" s="578"/>
      <c r="HDY1" s="578"/>
      <c r="HDZ1" s="578"/>
      <c r="HEA1" s="578"/>
      <c r="HEB1" s="578"/>
      <c r="HEC1" s="578"/>
      <c r="HED1" s="578"/>
      <c r="HEE1" s="578"/>
      <c r="HEF1" s="578"/>
      <c r="HEG1" s="578"/>
      <c r="HEH1" s="578"/>
      <c r="HEI1" s="578"/>
      <c r="HEJ1" s="578"/>
      <c r="HEK1" s="578"/>
      <c r="HEL1" s="578"/>
      <c r="HEM1" s="578"/>
      <c r="HEN1" s="578"/>
      <c r="HEO1" s="578"/>
      <c r="HEP1" s="578"/>
      <c r="HEQ1" s="578"/>
      <c r="HER1" s="578"/>
      <c r="HES1" s="578"/>
      <c r="HET1" s="578"/>
      <c r="HEU1" s="578"/>
      <c r="HEV1" s="578"/>
      <c r="HEW1" s="578"/>
      <c r="HEX1" s="578"/>
      <c r="HEY1" s="578"/>
      <c r="HEZ1" s="578"/>
      <c r="HFA1" s="578"/>
      <c r="HFB1" s="578"/>
      <c r="HFC1" s="578"/>
      <c r="HFD1" s="578"/>
      <c r="HFE1" s="578"/>
      <c r="HFF1" s="578"/>
      <c r="HFG1" s="578"/>
      <c r="HFH1" s="578"/>
      <c r="HFI1" s="578"/>
      <c r="HFJ1" s="578"/>
      <c r="HFK1" s="578"/>
      <c r="HFL1" s="578"/>
      <c r="HFM1" s="578"/>
      <c r="HFN1" s="578"/>
      <c r="HFO1" s="578"/>
      <c r="HFP1" s="578"/>
      <c r="HFQ1" s="578"/>
      <c r="HFR1" s="578"/>
      <c r="HFS1" s="578"/>
      <c r="HFT1" s="578"/>
      <c r="HFU1" s="578"/>
      <c r="HFV1" s="578"/>
      <c r="HFW1" s="578"/>
      <c r="HFX1" s="578"/>
      <c r="HFY1" s="578"/>
      <c r="HFZ1" s="578"/>
      <c r="HGA1" s="578"/>
      <c r="HGB1" s="578"/>
      <c r="HGC1" s="578"/>
      <c r="HGD1" s="578"/>
      <c r="HGE1" s="578"/>
      <c r="HGF1" s="578"/>
      <c r="HGG1" s="578"/>
      <c r="HGH1" s="578"/>
      <c r="HGI1" s="578"/>
      <c r="HGJ1" s="578"/>
      <c r="HGK1" s="578"/>
      <c r="HGL1" s="578"/>
      <c r="HGM1" s="578"/>
      <c r="HGN1" s="578"/>
      <c r="HGO1" s="578"/>
      <c r="HGP1" s="578"/>
      <c r="HGQ1" s="578"/>
      <c r="HGR1" s="578"/>
      <c r="HGS1" s="578"/>
      <c r="HGT1" s="578"/>
      <c r="HGU1" s="578"/>
      <c r="HGV1" s="578"/>
      <c r="HGW1" s="578"/>
      <c r="HGX1" s="578"/>
      <c r="HGY1" s="578"/>
      <c r="HGZ1" s="578"/>
      <c r="HHA1" s="578"/>
      <c r="HHB1" s="578"/>
      <c r="HHC1" s="578"/>
      <c r="HHD1" s="578"/>
      <c r="HHE1" s="578"/>
      <c r="HHF1" s="578"/>
      <c r="HHG1" s="578"/>
      <c r="HHH1" s="578"/>
      <c r="HHI1" s="578"/>
      <c r="HHJ1" s="578"/>
      <c r="HHK1" s="578"/>
      <c r="HHL1" s="578"/>
      <c r="HHM1" s="578"/>
      <c r="HHN1" s="578"/>
      <c r="HHO1" s="578"/>
      <c r="HHP1" s="578"/>
      <c r="HHQ1" s="578"/>
      <c r="HHR1" s="578"/>
      <c r="HHS1" s="578"/>
      <c r="HHT1" s="578"/>
      <c r="HHU1" s="578"/>
      <c r="HHV1" s="578"/>
      <c r="HHW1" s="578"/>
      <c r="HHX1" s="578"/>
      <c r="HHY1" s="578"/>
      <c r="HHZ1" s="578"/>
      <c r="HIA1" s="578"/>
      <c r="HIB1" s="578"/>
      <c r="HIC1" s="578"/>
      <c r="HID1" s="578"/>
      <c r="HIE1" s="578"/>
      <c r="HIF1" s="578"/>
      <c r="HIG1" s="578"/>
      <c r="HIH1" s="578"/>
      <c r="HII1" s="578"/>
      <c r="HIJ1" s="578"/>
      <c r="HIK1" s="578"/>
      <c r="HIL1" s="578"/>
      <c r="HIM1" s="578"/>
      <c r="HIN1" s="578"/>
      <c r="HIO1" s="578"/>
      <c r="HIP1" s="578"/>
      <c r="HIQ1" s="578"/>
      <c r="HIR1" s="578"/>
      <c r="HIS1" s="578"/>
      <c r="HIT1" s="578"/>
      <c r="HIU1" s="578"/>
      <c r="HIV1" s="578"/>
      <c r="HIW1" s="578"/>
      <c r="HIX1" s="578"/>
      <c r="HIY1" s="578"/>
      <c r="HIZ1" s="578"/>
      <c r="HJA1" s="578"/>
      <c r="HJB1" s="578"/>
      <c r="HJC1" s="578"/>
      <c r="HJD1" s="578"/>
      <c r="HJE1" s="578"/>
      <c r="HJF1" s="578"/>
      <c r="HJG1" s="578"/>
      <c r="HJH1" s="578"/>
      <c r="HJI1" s="578"/>
      <c r="HJJ1" s="578"/>
      <c r="HJK1" s="578"/>
      <c r="HJL1" s="578"/>
      <c r="HJM1" s="578"/>
      <c r="HJN1" s="578"/>
      <c r="HJO1" s="578"/>
      <c r="HJP1" s="578"/>
      <c r="HJQ1" s="578"/>
      <c r="HJR1" s="578"/>
      <c r="HJS1" s="578"/>
      <c r="HJT1" s="578"/>
      <c r="HJU1" s="578"/>
      <c r="HJV1" s="578"/>
      <c r="HJW1" s="578"/>
      <c r="HJX1" s="578"/>
      <c r="HJY1" s="578"/>
      <c r="HJZ1" s="578"/>
      <c r="HKA1" s="578"/>
      <c r="HKB1" s="578"/>
      <c r="HKC1" s="578"/>
      <c r="HKD1" s="578"/>
      <c r="HKE1" s="578"/>
      <c r="HKF1" s="578"/>
      <c r="HKG1" s="578"/>
      <c r="HKH1" s="578"/>
      <c r="HKI1" s="578"/>
      <c r="HKJ1" s="578"/>
      <c r="HKK1" s="578"/>
      <c r="HKL1" s="578"/>
      <c r="HKM1" s="578"/>
      <c r="HKN1" s="578"/>
      <c r="HKO1" s="578"/>
      <c r="HKP1" s="578"/>
      <c r="HKQ1" s="578"/>
      <c r="HKR1" s="578"/>
      <c r="HKS1" s="578"/>
      <c r="HKT1" s="578"/>
      <c r="HKU1" s="578"/>
      <c r="HKV1" s="578"/>
      <c r="HKW1" s="578"/>
      <c r="HKX1" s="578"/>
      <c r="HKY1" s="578"/>
      <c r="HKZ1" s="578"/>
      <c r="HLA1" s="578"/>
      <c r="HLB1" s="578"/>
      <c r="HLC1" s="578"/>
      <c r="HLD1" s="578"/>
      <c r="HLE1" s="578"/>
      <c r="HLF1" s="578"/>
      <c r="HLG1" s="578"/>
      <c r="HLH1" s="578"/>
      <c r="HLI1" s="578"/>
      <c r="HLJ1" s="578"/>
      <c r="HLK1" s="578"/>
      <c r="HLL1" s="578"/>
      <c r="HLM1" s="578"/>
      <c r="HLN1" s="578"/>
      <c r="HLO1" s="578"/>
      <c r="HLP1" s="578"/>
      <c r="HLQ1" s="578"/>
      <c r="HLR1" s="578"/>
      <c r="HLS1" s="578"/>
      <c r="HLT1" s="578"/>
      <c r="HLU1" s="578"/>
      <c r="HLV1" s="578"/>
      <c r="HLW1" s="578"/>
      <c r="HLX1" s="578"/>
      <c r="HLY1" s="578"/>
      <c r="HLZ1" s="578"/>
      <c r="HMA1" s="578"/>
      <c r="HMB1" s="578"/>
      <c r="HMC1" s="578"/>
      <c r="HMD1" s="578"/>
      <c r="HME1" s="578"/>
      <c r="HMF1" s="578"/>
      <c r="HMG1" s="578"/>
      <c r="HMH1" s="578"/>
      <c r="HMI1" s="578"/>
      <c r="HMJ1" s="578"/>
      <c r="HMK1" s="578"/>
      <c r="HML1" s="578"/>
      <c r="HMM1" s="578"/>
      <c r="HMN1" s="578"/>
      <c r="HMO1" s="578"/>
      <c r="HMP1" s="578"/>
      <c r="HMQ1" s="578"/>
      <c r="HMR1" s="578"/>
      <c r="HMS1" s="578"/>
      <c r="HMT1" s="578"/>
      <c r="HMU1" s="578"/>
      <c r="HMV1" s="578"/>
      <c r="HMW1" s="578"/>
      <c r="HMX1" s="578"/>
      <c r="HMY1" s="578"/>
      <c r="HMZ1" s="578"/>
      <c r="HNA1" s="578"/>
      <c r="HNB1" s="578"/>
      <c r="HNC1" s="578"/>
      <c r="HND1" s="578"/>
      <c r="HNE1" s="578"/>
      <c r="HNF1" s="578"/>
      <c r="HNG1" s="578"/>
      <c r="HNH1" s="578"/>
      <c r="HNI1" s="578"/>
      <c r="HNJ1" s="578"/>
      <c r="HNK1" s="578"/>
      <c r="HNL1" s="578"/>
      <c r="HNM1" s="578"/>
      <c r="HNN1" s="578"/>
      <c r="HNO1" s="578"/>
      <c r="HNP1" s="578"/>
      <c r="HNQ1" s="578"/>
      <c r="HNR1" s="578"/>
      <c r="HNS1" s="578"/>
      <c r="HNT1" s="578"/>
      <c r="HNU1" s="578"/>
      <c r="HNV1" s="578"/>
      <c r="HNW1" s="578"/>
      <c r="HNX1" s="578"/>
      <c r="HNY1" s="578"/>
      <c r="HNZ1" s="578"/>
      <c r="HOA1" s="578"/>
      <c r="HOB1" s="578"/>
      <c r="HOC1" s="578"/>
      <c r="HOD1" s="578"/>
      <c r="HOE1" s="578"/>
      <c r="HOF1" s="578"/>
      <c r="HOG1" s="578"/>
      <c r="HOH1" s="578"/>
      <c r="HOI1" s="578"/>
      <c r="HOJ1" s="578"/>
      <c r="HOK1" s="578"/>
      <c r="HOL1" s="578"/>
      <c r="HOM1" s="578"/>
      <c r="HON1" s="578"/>
      <c r="HOO1" s="578"/>
      <c r="HOP1" s="578"/>
      <c r="HOQ1" s="578"/>
      <c r="HOR1" s="578"/>
      <c r="HOS1" s="578"/>
      <c r="HOT1" s="578"/>
      <c r="HOU1" s="578"/>
      <c r="HOV1" s="578"/>
      <c r="HOW1" s="578"/>
      <c r="HOX1" s="578"/>
      <c r="HOY1" s="578"/>
      <c r="HOZ1" s="578"/>
      <c r="HPA1" s="578"/>
      <c r="HPB1" s="578"/>
      <c r="HPC1" s="578"/>
      <c r="HPD1" s="578"/>
      <c r="HPE1" s="578"/>
      <c r="HPF1" s="578"/>
      <c r="HPG1" s="578"/>
      <c r="HPH1" s="578"/>
      <c r="HPI1" s="578"/>
      <c r="HPJ1" s="578"/>
      <c r="HPK1" s="578"/>
      <c r="HPL1" s="578"/>
      <c r="HPM1" s="578"/>
      <c r="HPN1" s="578"/>
      <c r="HPO1" s="578"/>
      <c r="HPP1" s="578"/>
      <c r="HPQ1" s="578"/>
      <c r="HPR1" s="578"/>
      <c r="HPS1" s="578"/>
      <c r="HPT1" s="578"/>
      <c r="HPU1" s="578"/>
      <c r="HPV1" s="578"/>
      <c r="HPW1" s="578"/>
      <c r="HPX1" s="578"/>
      <c r="HPY1" s="578"/>
      <c r="HPZ1" s="578"/>
      <c r="HQA1" s="578"/>
      <c r="HQB1" s="578"/>
      <c r="HQC1" s="578"/>
      <c r="HQD1" s="578"/>
      <c r="HQE1" s="578"/>
      <c r="HQF1" s="578"/>
      <c r="HQG1" s="578"/>
      <c r="HQH1" s="578"/>
      <c r="HQI1" s="578"/>
      <c r="HQJ1" s="578"/>
      <c r="HQK1" s="578"/>
      <c r="HQL1" s="578"/>
      <c r="HQM1" s="578"/>
      <c r="HQN1" s="578"/>
      <c r="HQO1" s="578"/>
      <c r="HQP1" s="578"/>
      <c r="HQQ1" s="578"/>
      <c r="HQR1" s="578"/>
      <c r="HQS1" s="578"/>
      <c r="HQT1" s="578"/>
      <c r="HQU1" s="578"/>
      <c r="HQV1" s="578"/>
      <c r="HQW1" s="578"/>
      <c r="HQX1" s="578"/>
      <c r="HQY1" s="578"/>
      <c r="HQZ1" s="578"/>
      <c r="HRA1" s="578"/>
      <c r="HRB1" s="578"/>
      <c r="HRC1" s="578"/>
      <c r="HRD1" s="578"/>
      <c r="HRE1" s="578"/>
      <c r="HRF1" s="578"/>
      <c r="HRG1" s="578"/>
      <c r="HRH1" s="578"/>
      <c r="HRI1" s="578"/>
      <c r="HRJ1" s="578"/>
      <c r="HRK1" s="578"/>
      <c r="HRL1" s="578"/>
      <c r="HRM1" s="578"/>
      <c r="HRN1" s="578"/>
      <c r="HRO1" s="578"/>
      <c r="HRP1" s="578"/>
      <c r="HRQ1" s="578"/>
      <c r="HRR1" s="578"/>
      <c r="HRS1" s="578"/>
      <c r="HRT1" s="578"/>
      <c r="HRU1" s="578"/>
      <c r="HRV1" s="578"/>
      <c r="HRW1" s="578"/>
      <c r="HRX1" s="578"/>
      <c r="HRY1" s="578"/>
      <c r="HRZ1" s="578"/>
      <c r="HSA1" s="578"/>
      <c r="HSB1" s="578"/>
      <c r="HSC1" s="578"/>
      <c r="HSD1" s="578"/>
      <c r="HSE1" s="578"/>
      <c r="HSF1" s="578"/>
      <c r="HSG1" s="578"/>
      <c r="HSH1" s="578"/>
      <c r="HSI1" s="578"/>
      <c r="HSJ1" s="578"/>
      <c r="HSK1" s="578"/>
      <c r="HSL1" s="578"/>
      <c r="HSM1" s="578"/>
      <c r="HSN1" s="578"/>
      <c r="HSO1" s="578"/>
      <c r="HSP1" s="578"/>
      <c r="HSQ1" s="578"/>
      <c r="HSR1" s="578"/>
      <c r="HSS1" s="578"/>
      <c r="HST1" s="578"/>
      <c r="HSU1" s="578"/>
      <c r="HSV1" s="578"/>
      <c r="HSW1" s="578"/>
      <c r="HSX1" s="578"/>
      <c r="HSY1" s="578"/>
      <c r="HSZ1" s="578"/>
      <c r="HTA1" s="578"/>
      <c r="HTB1" s="578"/>
      <c r="HTC1" s="578"/>
      <c r="HTD1" s="578"/>
      <c r="HTE1" s="578"/>
      <c r="HTF1" s="578"/>
      <c r="HTG1" s="578"/>
      <c r="HTH1" s="578"/>
      <c r="HTI1" s="578"/>
      <c r="HTJ1" s="578"/>
      <c r="HTK1" s="578"/>
      <c r="HTL1" s="578"/>
      <c r="HTM1" s="578"/>
      <c r="HTN1" s="578"/>
      <c r="HTO1" s="578"/>
      <c r="HTP1" s="578"/>
      <c r="HTQ1" s="578"/>
      <c r="HTR1" s="578"/>
      <c r="HTS1" s="578"/>
      <c r="HTT1" s="578"/>
      <c r="HTU1" s="578"/>
      <c r="HTV1" s="578"/>
      <c r="HTW1" s="578"/>
      <c r="HTX1" s="578"/>
      <c r="HTY1" s="578"/>
      <c r="HTZ1" s="578"/>
      <c r="HUA1" s="578"/>
      <c r="HUB1" s="578"/>
      <c r="HUC1" s="578"/>
      <c r="HUD1" s="578"/>
      <c r="HUE1" s="578"/>
      <c r="HUF1" s="578"/>
      <c r="HUG1" s="578"/>
      <c r="HUH1" s="578"/>
      <c r="HUI1" s="578"/>
      <c r="HUJ1" s="578"/>
      <c r="HUK1" s="578"/>
      <c r="HUL1" s="578"/>
      <c r="HUM1" s="578"/>
      <c r="HUN1" s="578"/>
      <c r="HUO1" s="578"/>
      <c r="HUP1" s="578"/>
      <c r="HUQ1" s="578"/>
      <c r="HUR1" s="578"/>
      <c r="HUS1" s="578"/>
      <c r="HUT1" s="578"/>
      <c r="HUU1" s="578"/>
      <c r="HUV1" s="578"/>
      <c r="HUW1" s="578"/>
      <c r="HUX1" s="578"/>
      <c r="HUY1" s="578"/>
      <c r="HUZ1" s="578"/>
      <c r="HVA1" s="578"/>
      <c r="HVB1" s="578"/>
      <c r="HVC1" s="578"/>
      <c r="HVD1" s="578"/>
      <c r="HVE1" s="578"/>
      <c r="HVF1" s="578"/>
      <c r="HVG1" s="578"/>
      <c r="HVH1" s="578"/>
      <c r="HVI1" s="578"/>
      <c r="HVJ1" s="578"/>
      <c r="HVK1" s="578"/>
      <c r="HVL1" s="578"/>
      <c r="HVM1" s="578"/>
      <c r="HVN1" s="578"/>
      <c r="HVO1" s="578"/>
      <c r="HVP1" s="578"/>
      <c r="HVQ1" s="578"/>
      <c r="HVR1" s="578"/>
      <c r="HVS1" s="578"/>
      <c r="HVT1" s="578"/>
      <c r="HVU1" s="578"/>
      <c r="HVV1" s="578"/>
      <c r="HVW1" s="578"/>
      <c r="HVX1" s="578"/>
      <c r="HVY1" s="578"/>
      <c r="HVZ1" s="578"/>
      <c r="HWA1" s="578"/>
      <c r="HWB1" s="578"/>
      <c r="HWC1" s="578"/>
      <c r="HWD1" s="578"/>
      <c r="HWE1" s="578"/>
      <c r="HWF1" s="578"/>
      <c r="HWG1" s="578"/>
      <c r="HWH1" s="578"/>
      <c r="HWI1" s="578"/>
      <c r="HWJ1" s="578"/>
      <c r="HWK1" s="578"/>
      <c r="HWL1" s="578"/>
      <c r="HWM1" s="578"/>
      <c r="HWN1" s="578"/>
      <c r="HWO1" s="578"/>
      <c r="HWP1" s="578"/>
      <c r="HWQ1" s="578"/>
      <c r="HWR1" s="578"/>
      <c r="HWS1" s="578"/>
      <c r="HWT1" s="578"/>
      <c r="HWU1" s="578"/>
      <c r="HWV1" s="578"/>
      <c r="HWW1" s="578"/>
      <c r="HWX1" s="578"/>
      <c r="HWY1" s="578"/>
      <c r="HWZ1" s="578"/>
      <c r="HXA1" s="578"/>
      <c r="HXB1" s="578"/>
      <c r="HXC1" s="578"/>
      <c r="HXD1" s="578"/>
      <c r="HXE1" s="578"/>
      <c r="HXF1" s="578"/>
      <c r="HXG1" s="578"/>
      <c r="HXH1" s="578"/>
      <c r="HXI1" s="578"/>
      <c r="HXJ1" s="578"/>
      <c r="HXK1" s="578"/>
      <c r="HXL1" s="578"/>
      <c r="HXM1" s="578"/>
      <c r="HXN1" s="578"/>
      <c r="HXO1" s="578"/>
      <c r="HXP1" s="578"/>
      <c r="HXQ1" s="578"/>
      <c r="HXR1" s="578"/>
      <c r="HXS1" s="578"/>
      <c r="HXT1" s="578"/>
      <c r="HXU1" s="578"/>
      <c r="HXV1" s="578"/>
      <c r="HXW1" s="578"/>
      <c r="HXX1" s="578"/>
      <c r="HXY1" s="578"/>
      <c r="HXZ1" s="578"/>
      <c r="HYA1" s="578"/>
      <c r="HYB1" s="578"/>
      <c r="HYC1" s="578"/>
      <c r="HYD1" s="578"/>
      <c r="HYE1" s="578"/>
      <c r="HYF1" s="578"/>
      <c r="HYG1" s="578"/>
      <c r="HYH1" s="578"/>
      <c r="HYI1" s="578"/>
      <c r="HYJ1" s="578"/>
      <c r="HYK1" s="578"/>
      <c r="HYL1" s="578"/>
      <c r="HYM1" s="578"/>
      <c r="HYN1" s="578"/>
      <c r="HYO1" s="578"/>
      <c r="HYP1" s="578"/>
      <c r="HYQ1" s="578"/>
      <c r="HYR1" s="578"/>
      <c r="HYS1" s="578"/>
      <c r="HYT1" s="578"/>
      <c r="HYU1" s="578"/>
      <c r="HYV1" s="578"/>
      <c r="HYW1" s="578"/>
      <c r="HYX1" s="578"/>
      <c r="HYY1" s="578"/>
      <c r="HYZ1" s="578"/>
      <c r="HZA1" s="578"/>
      <c r="HZB1" s="578"/>
      <c r="HZC1" s="578"/>
      <c r="HZD1" s="578"/>
      <c r="HZE1" s="578"/>
      <c r="HZF1" s="578"/>
      <c r="HZG1" s="578"/>
      <c r="HZH1" s="578"/>
      <c r="HZI1" s="578"/>
      <c r="HZJ1" s="578"/>
      <c r="HZK1" s="578"/>
      <c r="HZL1" s="578"/>
      <c r="HZM1" s="578"/>
      <c r="HZN1" s="578"/>
      <c r="HZO1" s="578"/>
      <c r="HZP1" s="578"/>
      <c r="HZQ1" s="578"/>
      <c r="HZR1" s="578"/>
      <c r="HZS1" s="578"/>
      <c r="HZT1" s="578"/>
      <c r="HZU1" s="578"/>
      <c r="HZV1" s="578"/>
      <c r="HZW1" s="578"/>
      <c r="HZX1" s="578"/>
      <c r="HZY1" s="578"/>
      <c r="HZZ1" s="578"/>
      <c r="IAA1" s="578"/>
      <c r="IAB1" s="578"/>
      <c r="IAC1" s="578"/>
      <c r="IAD1" s="578"/>
      <c r="IAE1" s="578"/>
      <c r="IAF1" s="578"/>
      <c r="IAG1" s="578"/>
      <c r="IAH1" s="578"/>
      <c r="IAI1" s="578"/>
      <c r="IAJ1" s="578"/>
      <c r="IAK1" s="578"/>
      <c r="IAL1" s="578"/>
      <c r="IAM1" s="578"/>
      <c r="IAN1" s="578"/>
      <c r="IAO1" s="578"/>
      <c r="IAP1" s="578"/>
      <c r="IAQ1" s="578"/>
      <c r="IAR1" s="578"/>
      <c r="IAS1" s="578"/>
      <c r="IAT1" s="578"/>
      <c r="IAU1" s="578"/>
      <c r="IAV1" s="578"/>
      <c r="IAW1" s="578"/>
      <c r="IAX1" s="578"/>
      <c r="IAY1" s="578"/>
      <c r="IAZ1" s="578"/>
      <c r="IBA1" s="578"/>
      <c r="IBB1" s="578"/>
      <c r="IBC1" s="578"/>
      <c r="IBD1" s="578"/>
      <c r="IBE1" s="578"/>
      <c r="IBF1" s="578"/>
      <c r="IBG1" s="578"/>
      <c r="IBH1" s="578"/>
      <c r="IBI1" s="578"/>
      <c r="IBJ1" s="578"/>
      <c r="IBK1" s="578"/>
      <c r="IBL1" s="578"/>
      <c r="IBM1" s="578"/>
      <c r="IBN1" s="578"/>
      <c r="IBO1" s="578"/>
      <c r="IBP1" s="578"/>
      <c r="IBQ1" s="578"/>
      <c r="IBR1" s="578"/>
      <c r="IBS1" s="578"/>
      <c r="IBT1" s="578"/>
      <c r="IBU1" s="578"/>
      <c r="IBV1" s="578"/>
      <c r="IBW1" s="578"/>
      <c r="IBX1" s="578"/>
      <c r="IBY1" s="578"/>
      <c r="IBZ1" s="578"/>
      <c r="ICA1" s="578"/>
      <c r="ICB1" s="578"/>
      <c r="ICC1" s="578"/>
      <c r="ICD1" s="578"/>
      <c r="ICE1" s="578"/>
      <c r="ICF1" s="578"/>
      <c r="ICG1" s="578"/>
      <c r="ICH1" s="578"/>
      <c r="ICI1" s="578"/>
      <c r="ICJ1" s="578"/>
      <c r="ICK1" s="578"/>
      <c r="ICL1" s="578"/>
      <c r="ICM1" s="578"/>
      <c r="ICN1" s="578"/>
      <c r="ICO1" s="578"/>
      <c r="ICP1" s="578"/>
      <c r="ICQ1" s="578"/>
      <c r="ICR1" s="578"/>
      <c r="ICS1" s="578"/>
      <c r="ICT1" s="578"/>
      <c r="ICU1" s="578"/>
      <c r="ICV1" s="578"/>
      <c r="ICW1" s="578"/>
      <c r="ICX1" s="578"/>
      <c r="ICY1" s="578"/>
      <c r="ICZ1" s="578"/>
      <c r="IDA1" s="578"/>
      <c r="IDB1" s="578"/>
      <c r="IDC1" s="578"/>
      <c r="IDD1" s="578"/>
      <c r="IDE1" s="578"/>
      <c r="IDF1" s="578"/>
      <c r="IDG1" s="578"/>
      <c r="IDH1" s="578"/>
      <c r="IDI1" s="578"/>
      <c r="IDJ1" s="578"/>
      <c r="IDK1" s="578"/>
      <c r="IDL1" s="578"/>
      <c r="IDM1" s="578"/>
      <c r="IDN1" s="578"/>
      <c r="IDO1" s="578"/>
      <c r="IDP1" s="578"/>
      <c r="IDQ1" s="578"/>
      <c r="IDR1" s="578"/>
      <c r="IDS1" s="578"/>
      <c r="IDT1" s="578"/>
      <c r="IDU1" s="578"/>
      <c r="IDV1" s="578"/>
      <c r="IDW1" s="578"/>
      <c r="IDX1" s="578"/>
      <c r="IDY1" s="578"/>
      <c r="IDZ1" s="578"/>
      <c r="IEA1" s="578"/>
      <c r="IEB1" s="578"/>
      <c r="IEC1" s="578"/>
      <c r="IED1" s="578"/>
      <c r="IEE1" s="578"/>
      <c r="IEF1" s="578"/>
      <c r="IEG1" s="578"/>
      <c r="IEH1" s="578"/>
      <c r="IEI1" s="578"/>
      <c r="IEJ1" s="578"/>
      <c r="IEK1" s="578"/>
      <c r="IEL1" s="578"/>
      <c r="IEM1" s="578"/>
      <c r="IEN1" s="578"/>
      <c r="IEO1" s="578"/>
      <c r="IEP1" s="578"/>
      <c r="IEQ1" s="578"/>
      <c r="IER1" s="578"/>
      <c r="IES1" s="578"/>
      <c r="IET1" s="578"/>
      <c r="IEU1" s="578"/>
      <c r="IEV1" s="578"/>
      <c r="IEW1" s="578"/>
      <c r="IEX1" s="578"/>
      <c r="IEY1" s="578"/>
      <c r="IEZ1" s="578"/>
      <c r="IFA1" s="578"/>
      <c r="IFB1" s="578"/>
      <c r="IFC1" s="578"/>
      <c r="IFD1" s="578"/>
      <c r="IFE1" s="578"/>
      <c r="IFF1" s="578"/>
      <c r="IFG1" s="578"/>
      <c r="IFH1" s="578"/>
      <c r="IFI1" s="578"/>
      <c r="IFJ1" s="578"/>
      <c r="IFK1" s="578"/>
      <c r="IFL1" s="578"/>
      <c r="IFM1" s="578"/>
      <c r="IFN1" s="578"/>
      <c r="IFO1" s="578"/>
      <c r="IFP1" s="578"/>
      <c r="IFQ1" s="578"/>
      <c r="IFR1" s="578"/>
      <c r="IFS1" s="578"/>
      <c r="IFT1" s="578"/>
      <c r="IFU1" s="578"/>
      <c r="IFV1" s="578"/>
      <c r="IFW1" s="578"/>
      <c r="IFX1" s="578"/>
      <c r="IFY1" s="578"/>
      <c r="IFZ1" s="578"/>
      <c r="IGA1" s="578"/>
      <c r="IGB1" s="578"/>
      <c r="IGC1" s="578"/>
      <c r="IGD1" s="578"/>
      <c r="IGE1" s="578"/>
      <c r="IGF1" s="578"/>
      <c r="IGG1" s="578"/>
      <c r="IGH1" s="578"/>
      <c r="IGI1" s="578"/>
      <c r="IGJ1" s="578"/>
      <c r="IGK1" s="578"/>
      <c r="IGL1" s="578"/>
      <c r="IGM1" s="578"/>
      <c r="IGN1" s="578"/>
      <c r="IGO1" s="578"/>
      <c r="IGP1" s="578"/>
      <c r="IGQ1" s="578"/>
      <c r="IGR1" s="578"/>
      <c r="IGS1" s="578"/>
      <c r="IGT1" s="578"/>
      <c r="IGU1" s="578"/>
      <c r="IGV1" s="578"/>
      <c r="IGW1" s="578"/>
      <c r="IGX1" s="578"/>
      <c r="IGY1" s="578"/>
      <c r="IGZ1" s="578"/>
      <c r="IHA1" s="578"/>
      <c r="IHB1" s="578"/>
      <c r="IHC1" s="578"/>
      <c r="IHD1" s="578"/>
      <c r="IHE1" s="578"/>
      <c r="IHF1" s="578"/>
      <c r="IHG1" s="578"/>
      <c r="IHH1" s="578"/>
      <c r="IHI1" s="578"/>
      <c r="IHJ1" s="578"/>
      <c r="IHK1" s="578"/>
      <c r="IHL1" s="578"/>
      <c r="IHM1" s="578"/>
      <c r="IHN1" s="578"/>
      <c r="IHO1" s="578"/>
      <c r="IHP1" s="578"/>
      <c r="IHQ1" s="578"/>
      <c r="IHR1" s="578"/>
      <c r="IHS1" s="578"/>
      <c r="IHT1" s="578"/>
      <c r="IHU1" s="578"/>
      <c r="IHV1" s="578"/>
      <c r="IHW1" s="578"/>
      <c r="IHX1" s="578"/>
      <c r="IHY1" s="578"/>
      <c r="IHZ1" s="578"/>
      <c r="IIA1" s="578"/>
      <c r="IIB1" s="578"/>
      <c r="IIC1" s="578"/>
      <c r="IID1" s="578"/>
      <c r="IIE1" s="578"/>
      <c r="IIF1" s="578"/>
      <c r="IIG1" s="578"/>
      <c r="IIH1" s="578"/>
      <c r="III1" s="578"/>
      <c r="IIJ1" s="578"/>
      <c r="IIK1" s="578"/>
      <c r="IIL1" s="578"/>
      <c r="IIM1" s="578"/>
      <c r="IIN1" s="578"/>
      <c r="IIO1" s="578"/>
      <c r="IIP1" s="578"/>
      <c r="IIQ1" s="578"/>
      <c r="IIR1" s="578"/>
      <c r="IIS1" s="578"/>
      <c r="IIT1" s="578"/>
      <c r="IIU1" s="578"/>
      <c r="IIV1" s="578"/>
      <c r="IIW1" s="578"/>
      <c r="IIX1" s="578"/>
      <c r="IIY1" s="578"/>
      <c r="IIZ1" s="578"/>
      <c r="IJA1" s="578"/>
      <c r="IJB1" s="578"/>
      <c r="IJC1" s="578"/>
      <c r="IJD1" s="578"/>
      <c r="IJE1" s="578"/>
      <c r="IJF1" s="578"/>
      <c r="IJG1" s="578"/>
      <c r="IJH1" s="578"/>
      <c r="IJI1" s="578"/>
      <c r="IJJ1" s="578"/>
      <c r="IJK1" s="578"/>
      <c r="IJL1" s="578"/>
      <c r="IJM1" s="578"/>
      <c r="IJN1" s="578"/>
      <c r="IJO1" s="578"/>
      <c r="IJP1" s="578"/>
      <c r="IJQ1" s="578"/>
      <c r="IJR1" s="578"/>
      <c r="IJS1" s="578"/>
      <c r="IJT1" s="578"/>
      <c r="IJU1" s="578"/>
      <c r="IJV1" s="578"/>
      <c r="IJW1" s="578"/>
      <c r="IJX1" s="578"/>
      <c r="IJY1" s="578"/>
      <c r="IJZ1" s="578"/>
      <c r="IKA1" s="578"/>
      <c r="IKB1" s="578"/>
      <c r="IKC1" s="578"/>
      <c r="IKD1" s="578"/>
      <c r="IKE1" s="578"/>
      <c r="IKF1" s="578"/>
      <c r="IKG1" s="578"/>
      <c r="IKH1" s="578"/>
      <c r="IKI1" s="578"/>
      <c r="IKJ1" s="578"/>
      <c r="IKK1" s="578"/>
      <c r="IKL1" s="578"/>
      <c r="IKM1" s="578"/>
      <c r="IKN1" s="578"/>
      <c r="IKO1" s="578"/>
      <c r="IKP1" s="578"/>
      <c r="IKQ1" s="578"/>
      <c r="IKR1" s="578"/>
      <c r="IKS1" s="578"/>
      <c r="IKT1" s="578"/>
      <c r="IKU1" s="578"/>
      <c r="IKV1" s="578"/>
      <c r="IKW1" s="578"/>
      <c r="IKX1" s="578"/>
      <c r="IKY1" s="578"/>
      <c r="IKZ1" s="578"/>
      <c r="ILA1" s="578"/>
      <c r="ILB1" s="578"/>
      <c r="ILC1" s="578"/>
      <c r="ILD1" s="578"/>
      <c r="ILE1" s="578"/>
      <c r="ILF1" s="578"/>
      <c r="ILG1" s="578"/>
      <c r="ILH1" s="578"/>
      <c r="ILI1" s="578"/>
      <c r="ILJ1" s="578"/>
      <c r="ILK1" s="578"/>
      <c r="ILL1" s="578"/>
      <c r="ILM1" s="578"/>
      <c r="ILN1" s="578"/>
      <c r="ILO1" s="578"/>
      <c r="ILP1" s="578"/>
      <c r="ILQ1" s="578"/>
      <c r="ILR1" s="578"/>
      <c r="ILS1" s="578"/>
      <c r="ILT1" s="578"/>
      <c r="ILU1" s="578"/>
      <c r="ILV1" s="578"/>
      <c r="ILW1" s="578"/>
      <c r="ILX1" s="578"/>
      <c r="ILY1" s="578"/>
      <c r="ILZ1" s="578"/>
      <c r="IMA1" s="578"/>
      <c r="IMB1" s="578"/>
      <c r="IMC1" s="578"/>
      <c r="IMD1" s="578"/>
      <c r="IME1" s="578"/>
      <c r="IMF1" s="578"/>
      <c r="IMG1" s="578"/>
      <c r="IMH1" s="578"/>
      <c r="IMI1" s="578"/>
      <c r="IMJ1" s="578"/>
      <c r="IMK1" s="578"/>
      <c r="IML1" s="578"/>
      <c r="IMM1" s="578"/>
      <c r="IMN1" s="578"/>
      <c r="IMO1" s="578"/>
      <c r="IMP1" s="578"/>
      <c r="IMQ1" s="578"/>
      <c r="IMR1" s="578"/>
      <c r="IMS1" s="578"/>
      <c r="IMT1" s="578"/>
      <c r="IMU1" s="578"/>
      <c r="IMV1" s="578"/>
      <c r="IMW1" s="578"/>
      <c r="IMX1" s="578"/>
      <c r="IMY1" s="578"/>
      <c r="IMZ1" s="578"/>
      <c r="INA1" s="578"/>
      <c r="INB1" s="578"/>
      <c r="INC1" s="578"/>
      <c r="IND1" s="578"/>
      <c r="INE1" s="578"/>
      <c r="INF1" s="578"/>
      <c r="ING1" s="578"/>
      <c r="INH1" s="578"/>
      <c r="INI1" s="578"/>
      <c r="INJ1" s="578"/>
      <c r="INK1" s="578"/>
      <c r="INL1" s="578"/>
      <c r="INM1" s="578"/>
      <c r="INN1" s="578"/>
      <c r="INO1" s="578"/>
      <c r="INP1" s="578"/>
      <c r="INQ1" s="578"/>
      <c r="INR1" s="578"/>
      <c r="INS1" s="578"/>
      <c r="INT1" s="578"/>
      <c r="INU1" s="578"/>
      <c r="INV1" s="578"/>
      <c r="INW1" s="578"/>
      <c r="INX1" s="578"/>
      <c r="INY1" s="578"/>
      <c r="INZ1" s="578"/>
      <c r="IOA1" s="578"/>
      <c r="IOB1" s="578"/>
      <c r="IOC1" s="578"/>
      <c r="IOD1" s="578"/>
      <c r="IOE1" s="578"/>
      <c r="IOF1" s="578"/>
      <c r="IOG1" s="578"/>
      <c r="IOH1" s="578"/>
      <c r="IOI1" s="578"/>
      <c r="IOJ1" s="578"/>
      <c r="IOK1" s="578"/>
      <c r="IOL1" s="578"/>
      <c r="IOM1" s="578"/>
      <c r="ION1" s="578"/>
      <c r="IOO1" s="578"/>
      <c r="IOP1" s="578"/>
      <c r="IOQ1" s="578"/>
      <c r="IOR1" s="578"/>
      <c r="IOS1" s="578"/>
      <c r="IOT1" s="578"/>
      <c r="IOU1" s="578"/>
      <c r="IOV1" s="578"/>
      <c r="IOW1" s="578"/>
      <c r="IOX1" s="578"/>
      <c r="IOY1" s="578"/>
      <c r="IOZ1" s="578"/>
      <c r="IPA1" s="578"/>
      <c r="IPB1" s="578"/>
      <c r="IPC1" s="578"/>
      <c r="IPD1" s="578"/>
      <c r="IPE1" s="578"/>
      <c r="IPF1" s="578"/>
      <c r="IPG1" s="578"/>
      <c r="IPH1" s="578"/>
      <c r="IPI1" s="578"/>
      <c r="IPJ1" s="578"/>
      <c r="IPK1" s="578"/>
      <c r="IPL1" s="578"/>
      <c r="IPM1" s="578"/>
      <c r="IPN1" s="578"/>
      <c r="IPO1" s="578"/>
      <c r="IPP1" s="578"/>
      <c r="IPQ1" s="578"/>
      <c r="IPR1" s="578"/>
      <c r="IPS1" s="578"/>
      <c r="IPT1" s="578"/>
      <c r="IPU1" s="578"/>
      <c r="IPV1" s="578"/>
      <c r="IPW1" s="578"/>
      <c r="IPX1" s="578"/>
      <c r="IPY1" s="578"/>
      <c r="IPZ1" s="578"/>
      <c r="IQA1" s="578"/>
      <c r="IQB1" s="578"/>
      <c r="IQC1" s="578"/>
      <c r="IQD1" s="578"/>
      <c r="IQE1" s="578"/>
      <c r="IQF1" s="578"/>
      <c r="IQG1" s="578"/>
      <c r="IQH1" s="578"/>
      <c r="IQI1" s="578"/>
      <c r="IQJ1" s="578"/>
      <c r="IQK1" s="578"/>
      <c r="IQL1" s="578"/>
      <c r="IQM1" s="578"/>
      <c r="IQN1" s="578"/>
      <c r="IQO1" s="578"/>
      <c r="IQP1" s="578"/>
      <c r="IQQ1" s="578"/>
      <c r="IQR1" s="578"/>
      <c r="IQS1" s="578"/>
      <c r="IQT1" s="578"/>
      <c r="IQU1" s="578"/>
      <c r="IQV1" s="578"/>
      <c r="IQW1" s="578"/>
      <c r="IQX1" s="578"/>
      <c r="IQY1" s="578"/>
      <c r="IQZ1" s="578"/>
      <c r="IRA1" s="578"/>
      <c r="IRB1" s="578"/>
      <c r="IRC1" s="578"/>
      <c r="IRD1" s="578"/>
      <c r="IRE1" s="578"/>
      <c r="IRF1" s="578"/>
      <c r="IRG1" s="578"/>
      <c r="IRH1" s="578"/>
      <c r="IRI1" s="578"/>
      <c r="IRJ1" s="578"/>
      <c r="IRK1" s="578"/>
      <c r="IRL1" s="578"/>
      <c r="IRM1" s="578"/>
      <c r="IRN1" s="578"/>
      <c r="IRO1" s="578"/>
      <c r="IRP1" s="578"/>
      <c r="IRQ1" s="578"/>
      <c r="IRR1" s="578"/>
      <c r="IRS1" s="578"/>
      <c r="IRT1" s="578"/>
      <c r="IRU1" s="578"/>
      <c r="IRV1" s="578"/>
      <c r="IRW1" s="578"/>
      <c r="IRX1" s="578"/>
      <c r="IRY1" s="578"/>
      <c r="IRZ1" s="578"/>
      <c r="ISA1" s="578"/>
      <c r="ISB1" s="578"/>
      <c r="ISC1" s="578"/>
      <c r="ISD1" s="578"/>
      <c r="ISE1" s="578"/>
      <c r="ISF1" s="578"/>
      <c r="ISG1" s="578"/>
      <c r="ISH1" s="578"/>
      <c r="ISI1" s="578"/>
      <c r="ISJ1" s="578"/>
      <c r="ISK1" s="578"/>
      <c r="ISL1" s="578"/>
      <c r="ISM1" s="578"/>
      <c r="ISN1" s="578"/>
      <c r="ISO1" s="578"/>
      <c r="ISP1" s="578"/>
      <c r="ISQ1" s="578"/>
      <c r="ISR1" s="578"/>
      <c r="ISS1" s="578"/>
      <c r="IST1" s="578"/>
      <c r="ISU1" s="578"/>
      <c r="ISV1" s="578"/>
      <c r="ISW1" s="578"/>
      <c r="ISX1" s="578"/>
      <c r="ISY1" s="578"/>
      <c r="ISZ1" s="578"/>
      <c r="ITA1" s="578"/>
      <c r="ITB1" s="578"/>
      <c r="ITC1" s="578"/>
      <c r="ITD1" s="578"/>
      <c r="ITE1" s="578"/>
      <c r="ITF1" s="578"/>
      <c r="ITG1" s="578"/>
      <c r="ITH1" s="578"/>
      <c r="ITI1" s="578"/>
      <c r="ITJ1" s="578"/>
      <c r="ITK1" s="578"/>
      <c r="ITL1" s="578"/>
      <c r="ITM1" s="578"/>
      <c r="ITN1" s="578"/>
      <c r="ITO1" s="578"/>
      <c r="ITP1" s="578"/>
      <c r="ITQ1" s="578"/>
      <c r="ITR1" s="578"/>
      <c r="ITS1" s="578"/>
      <c r="ITT1" s="578"/>
      <c r="ITU1" s="578"/>
      <c r="ITV1" s="578"/>
      <c r="ITW1" s="578"/>
      <c r="ITX1" s="578"/>
      <c r="ITY1" s="578"/>
      <c r="ITZ1" s="578"/>
      <c r="IUA1" s="578"/>
      <c r="IUB1" s="578"/>
      <c r="IUC1" s="578"/>
      <c r="IUD1" s="578"/>
      <c r="IUE1" s="578"/>
      <c r="IUF1" s="578"/>
      <c r="IUG1" s="578"/>
      <c r="IUH1" s="578"/>
      <c r="IUI1" s="578"/>
      <c r="IUJ1" s="578"/>
      <c r="IUK1" s="578"/>
      <c r="IUL1" s="578"/>
      <c r="IUM1" s="578"/>
      <c r="IUN1" s="578"/>
      <c r="IUO1" s="578"/>
      <c r="IUP1" s="578"/>
      <c r="IUQ1" s="578"/>
      <c r="IUR1" s="578"/>
      <c r="IUS1" s="578"/>
      <c r="IUT1" s="578"/>
      <c r="IUU1" s="578"/>
      <c r="IUV1" s="578"/>
      <c r="IUW1" s="578"/>
      <c r="IUX1" s="578"/>
      <c r="IUY1" s="578"/>
      <c r="IUZ1" s="578"/>
      <c r="IVA1" s="578"/>
      <c r="IVB1" s="578"/>
      <c r="IVC1" s="578"/>
      <c r="IVD1" s="578"/>
      <c r="IVE1" s="578"/>
      <c r="IVF1" s="578"/>
      <c r="IVG1" s="578"/>
      <c r="IVH1" s="578"/>
      <c r="IVI1" s="578"/>
      <c r="IVJ1" s="578"/>
      <c r="IVK1" s="578"/>
      <c r="IVL1" s="578"/>
      <c r="IVM1" s="578"/>
      <c r="IVN1" s="578"/>
      <c r="IVO1" s="578"/>
      <c r="IVP1" s="578"/>
      <c r="IVQ1" s="578"/>
      <c r="IVR1" s="578"/>
      <c r="IVS1" s="578"/>
      <c r="IVT1" s="578"/>
      <c r="IVU1" s="578"/>
      <c r="IVV1" s="578"/>
      <c r="IVW1" s="578"/>
      <c r="IVX1" s="578"/>
      <c r="IVY1" s="578"/>
      <c r="IVZ1" s="578"/>
      <c r="IWA1" s="578"/>
      <c r="IWB1" s="578"/>
      <c r="IWC1" s="578"/>
      <c r="IWD1" s="578"/>
      <c r="IWE1" s="578"/>
      <c r="IWF1" s="578"/>
      <c r="IWG1" s="578"/>
      <c r="IWH1" s="578"/>
      <c r="IWI1" s="578"/>
      <c r="IWJ1" s="578"/>
      <c r="IWK1" s="578"/>
      <c r="IWL1" s="578"/>
      <c r="IWM1" s="578"/>
      <c r="IWN1" s="578"/>
      <c r="IWO1" s="578"/>
      <c r="IWP1" s="578"/>
      <c r="IWQ1" s="578"/>
      <c r="IWR1" s="578"/>
      <c r="IWS1" s="578"/>
      <c r="IWT1" s="578"/>
      <c r="IWU1" s="578"/>
      <c r="IWV1" s="578"/>
      <c r="IWW1" s="578"/>
      <c r="IWX1" s="578"/>
      <c r="IWY1" s="578"/>
      <c r="IWZ1" s="578"/>
      <c r="IXA1" s="578"/>
      <c r="IXB1" s="578"/>
      <c r="IXC1" s="578"/>
      <c r="IXD1" s="578"/>
      <c r="IXE1" s="578"/>
      <c r="IXF1" s="578"/>
      <c r="IXG1" s="578"/>
      <c r="IXH1" s="578"/>
      <c r="IXI1" s="578"/>
      <c r="IXJ1" s="578"/>
      <c r="IXK1" s="578"/>
      <c r="IXL1" s="578"/>
      <c r="IXM1" s="578"/>
      <c r="IXN1" s="578"/>
      <c r="IXO1" s="578"/>
      <c r="IXP1" s="578"/>
      <c r="IXQ1" s="578"/>
      <c r="IXR1" s="578"/>
      <c r="IXS1" s="578"/>
      <c r="IXT1" s="578"/>
      <c r="IXU1" s="578"/>
      <c r="IXV1" s="578"/>
      <c r="IXW1" s="578"/>
      <c r="IXX1" s="578"/>
      <c r="IXY1" s="578"/>
      <c r="IXZ1" s="578"/>
      <c r="IYA1" s="578"/>
      <c r="IYB1" s="578"/>
      <c r="IYC1" s="578"/>
      <c r="IYD1" s="578"/>
      <c r="IYE1" s="578"/>
      <c r="IYF1" s="578"/>
      <c r="IYG1" s="578"/>
      <c r="IYH1" s="578"/>
      <c r="IYI1" s="578"/>
      <c r="IYJ1" s="578"/>
      <c r="IYK1" s="578"/>
      <c r="IYL1" s="578"/>
      <c r="IYM1" s="578"/>
      <c r="IYN1" s="578"/>
      <c r="IYO1" s="578"/>
      <c r="IYP1" s="578"/>
      <c r="IYQ1" s="578"/>
      <c r="IYR1" s="578"/>
      <c r="IYS1" s="578"/>
      <c r="IYT1" s="578"/>
      <c r="IYU1" s="578"/>
      <c r="IYV1" s="578"/>
      <c r="IYW1" s="578"/>
      <c r="IYX1" s="578"/>
      <c r="IYY1" s="578"/>
      <c r="IYZ1" s="578"/>
      <c r="IZA1" s="578"/>
      <c r="IZB1" s="578"/>
      <c r="IZC1" s="578"/>
      <c r="IZD1" s="578"/>
      <c r="IZE1" s="578"/>
      <c r="IZF1" s="578"/>
      <c r="IZG1" s="578"/>
      <c r="IZH1" s="578"/>
      <c r="IZI1" s="578"/>
      <c r="IZJ1" s="578"/>
      <c r="IZK1" s="578"/>
      <c r="IZL1" s="578"/>
      <c r="IZM1" s="578"/>
      <c r="IZN1" s="578"/>
      <c r="IZO1" s="578"/>
      <c r="IZP1" s="578"/>
      <c r="IZQ1" s="578"/>
      <c r="IZR1" s="578"/>
      <c r="IZS1" s="578"/>
      <c r="IZT1" s="578"/>
      <c r="IZU1" s="578"/>
      <c r="IZV1" s="578"/>
      <c r="IZW1" s="578"/>
      <c r="IZX1" s="578"/>
      <c r="IZY1" s="578"/>
      <c r="IZZ1" s="578"/>
      <c r="JAA1" s="578"/>
      <c r="JAB1" s="578"/>
      <c r="JAC1" s="578"/>
      <c r="JAD1" s="578"/>
      <c r="JAE1" s="578"/>
      <c r="JAF1" s="578"/>
      <c r="JAG1" s="578"/>
      <c r="JAH1" s="578"/>
      <c r="JAI1" s="578"/>
      <c r="JAJ1" s="578"/>
      <c r="JAK1" s="578"/>
      <c r="JAL1" s="578"/>
      <c r="JAM1" s="578"/>
      <c r="JAN1" s="578"/>
      <c r="JAO1" s="578"/>
      <c r="JAP1" s="578"/>
      <c r="JAQ1" s="578"/>
      <c r="JAR1" s="578"/>
      <c r="JAS1" s="578"/>
      <c r="JAT1" s="578"/>
      <c r="JAU1" s="578"/>
      <c r="JAV1" s="578"/>
      <c r="JAW1" s="578"/>
      <c r="JAX1" s="578"/>
      <c r="JAY1" s="578"/>
      <c r="JAZ1" s="578"/>
      <c r="JBA1" s="578"/>
      <c r="JBB1" s="578"/>
      <c r="JBC1" s="578"/>
      <c r="JBD1" s="578"/>
      <c r="JBE1" s="578"/>
      <c r="JBF1" s="578"/>
      <c r="JBG1" s="578"/>
      <c r="JBH1" s="578"/>
      <c r="JBI1" s="578"/>
      <c r="JBJ1" s="578"/>
      <c r="JBK1" s="578"/>
      <c r="JBL1" s="578"/>
      <c r="JBM1" s="578"/>
      <c r="JBN1" s="578"/>
      <c r="JBO1" s="578"/>
      <c r="JBP1" s="578"/>
      <c r="JBQ1" s="578"/>
      <c r="JBR1" s="578"/>
      <c r="JBS1" s="578"/>
      <c r="JBT1" s="578"/>
      <c r="JBU1" s="578"/>
      <c r="JBV1" s="578"/>
      <c r="JBW1" s="578"/>
      <c r="JBX1" s="578"/>
      <c r="JBY1" s="578"/>
      <c r="JBZ1" s="578"/>
      <c r="JCA1" s="578"/>
      <c r="JCB1" s="578"/>
      <c r="JCC1" s="578"/>
      <c r="JCD1" s="578"/>
      <c r="JCE1" s="578"/>
      <c r="JCF1" s="578"/>
      <c r="JCG1" s="578"/>
      <c r="JCH1" s="578"/>
      <c r="JCI1" s="578"/>
      <c r="JCJ1" s="578"/>
      <c r="JCK1" s="578"/>
      <c r="JCL1" s="578"/>
      <c r="JCM1" s="578"/>
      <c r="JCN1" s="578"/>
      <c r="JCO1" s="578"/>
      <c r="JCP1" s="578"/>
      <c r="JCQ1" s="578"/>
      <c r="JCR1" s="578"/>
      <c r="JCS1" s="578"/>
      <c r="JCT1" s="578"/>
      <c r="JCU1" s="578"/>
      <c r="JCV1" s="578"/>
      <c r="JCW1" s="578"/>
      <c r="JCX1" s="578"/>
      <c r="JCY1" s="578"/>
      <c r="JCZ1" s="578"/>
      <c r="JDA1" s="578"/>
      <c r="JDB1" s="578"/>
      <c r="JDC1" s="578"/>
      <c r="JDD1" s="578"/>
      <c r="JDE1" s="578"/>
      <c r="JDF1" s="578"/>
      <c r="JDG1" s="578"/>
      <c r="JDH1" s="578"/>
      <c r="JDI1" s="578"/>
      <c r="JDJ1" s="578"/>
      <c r="JDK1" s="578"/>
      <c r="JDL1" s="578"/>
      <c r="JDM1" s="578"/>
      <c r="JDN1" s="578"/>
      <c r="JDO1" s="578"/>
      <c r="JDP1" s="578"/>
      <c r="JDQ1" s="578"/>
      <c r="JDR1" s="578"/>
      <c r="JDS1" s="578"/>
      <c r="JDT1" s="578"/>
      <c r="JDU1" s="578"/>
      <c r="JDV1" s="578"/>
      <c r="JDW1" s="578"/>
      <c r="JDX1" s="578"/>
      <c r="JDY1" s="578"/>
      <c r="JDZ1" s="578"/>
      <c r="JEA1" s="578"/>
      <c r="JEB1" s="578"/>
      <c r="JEC1" s="578"/>
      <c r="JED1" s="578"/>
      <c r="JEE1" s="578"/>
      <c r="JEF1" s="578"/>
      <c r="JEG1" s="578"/>
      <c r="JEH1" s="578"/>
      <c r="JEI1" s="578"/>
      <c r="JEJ1" s="578"/>
      <c r="JEK1" s="578"/>
      <c r="JEL1" s="578"/>
      <c r="JEM1" s="578"/>
      <c r="JEN1" s="578"/>
      <c r="JEO1" s="578"/>
      <c r="JEP1" s="578"/>
      <c r="JEQ1" s="578"/>
      <c r="JER1" s="578"/>
      <c r="JES1" s="578"/>
      <c r="JET1" s="578"/>
      <c r="JEU1" s="578"/>
      <c r="JEV1" s="578"/>
      <c r="JEW1" s="578"/>
      <c r="JEX1" s="578"/>
      <c r="JEY1" s="578"/>
      <c r="JEZ1" s="578"/>
      <c r="JFA1" s="578"/>
      <c r="JFB1" s="578"/>
      <c r="JFC1" s="578"/>
      <c r="JFD1" s="578"/>
      <c r="JFE1" s="578"/>
      <c r="JFF1" s="578"/>
      <c r="JFG1" s="578"/>
      <c r="JFH1" s="578"/>
      <c r="JFI1" s="578"/>
      <c r="JFJ1" s="578"/>
      <c r="JFK1" s="578"/>
      <c r="JFL1" s="578"/>
      <c r="JFM1" s="578"/>
      <c r="JFN1" s="578"/>
      <c r="JFO1" s="578"/>
      <c r="JFP1" s="578"/>
      <c r="JFQ1" s="578"/>
      <c r="JFR1" s="578"/>
      <c r="JFS1" s="578"/>
      <c r="JFT1" s="578"/>
      <c r="JFU1" s="578"/>
      <c r="JFV1" s="578"/>
      <c r="JFW1" s="578"/>
      <c r="JFX1" s="578"/>
      <c r="JFY1" s="578"/>
      <c r="JFZ1" s="578"/>
      <c r="JGA1" s="578"/>
      <c r="JGB1" s="578"/>
      <c r="JGC1" s="578"/>
      <c r="JGD1" s="578"/>
      <c r="JGE1" s="578"/>
      <c r="JGF1" s="578"/>
      <c r="JGG1" s="578"/>
      <c r="JGH1" s="578"/>
      <c r="JGI1" s="578"/>
      <c r="JGJ1" s="578"/>
      <c r="JGK1" s="578"/>
      <c r="JGL1" s="578"/>
      <c r="JGM1" s="578"/>
      <c r="JGN1" s="578"/>
      <c r="JGO1" s="578"/>
      <c r="JGP1" s="578"/>
      <c r="JGQ1" s="578"/>
      <c r="JGR1" s="578"/>
      <c r="JGS1" s="578"/>
      <c r="JGT1" s="578"/>
      <c r="JGU1" s="578"/>
      <c r="JGV1" s="578"/>
      <c r="JGW1" s="578"/>
      <c r="JGX1" s="578"/>
      <c r="JGY1" s="578"/>
      <c r="JGZ1" s="578"/>
      <c r="JHA1" s="578"/>
      <c r="JHB1" s="578"/>
      <c r="JHC1" s="578"/>
      <c r="JHD1" s="578"/>
      <c r="JHE1" s="578"/>
      <c r="JHF1" s="578"/>
      <c r="JHG1" s="578"/>
      <c r="JHH1" s="578"/>
      <c r="JHI1" s="578"/>
      <c r="JHJ1" s="578"/>
      <c r="JHK1" s="578"/>
      <c r="JHL1" s="578"/>
      <c r="JHM1" s="578"/>
      <c r="JHN1" s="578"/>
      <c r="JHO1" s="578"/>
      <c r="JHP1" s="578"/>
      <c r="JHQ1" s="578"/>
      <c r="JHR1" s="578"/>
      <c r="JHS1" s="578"/>
      <c r="JHT1" s="578"/>
      <c r="JHU1" s="578"/>
      <c r="JHV1" s="578"/>
      <c r="JHW1" s="578"/>
      <c r="JHX1" s="578"/>
      <c r="JHY1" s="578"/>
      <c r="JHZ1" s="578"/>
      <c r="JIA1" s="578"/>
      <c r="JIB1" s="578"/>
      <c r="JIC1" s="578"/>
      <c r="JID1" s="578"/>
      <c r="JIE1" s="578"/>
      <c r="JIF1" s="578"/>
      <c r="JIG1" s="578"/>
      <c r="JIH1" s="578"/>
      <c r="JII1" s="578"/>
      <c r="JIJ1" s="578"/>
      <c r="JIK1" s="578"/>
      <c r="JIL1" s="578"/>
      <c r="JIM1" s="578"/>
      <c r="JIN1" s="578"/>
      <c r="JIO1" s="578"/>
      <c r="JIP1" s="578"/>
      <c r="JIQ1" s="578"/>
      <c r="JIR1" s="578"/>
      <c r="JIS1" s="578"/>
      <c r="JIT1" s="578"/>
      <c r="JIU1" s="578"/>
      <c r="JIV1" s="578"/>
      <c r="JIW1" s="578"/>
      <c r="JIX1" s="578"/>
      <c r="JIY1" s="578"/>
      <c r="JIZ1" s="578"/>
      <c r="JJA1" s="578"/>
      <c r="JJB1" s="578"/>
      <c r="JJC1" s="578"/>
      <c r="JJD1" s="578"/>
      <c r="JJE1" s="578"/>
      <c r="JJF1" s="578"/>
      <c r="JJG1" s="578"/>
      <c r="JJH1" s="578"/>
      <c r="JJI1" s="578"/>
      <c r="JJJ1" s="578"/>
      <c r="JJK1" s="578"/>
      <c r="JJL1" s="578"/>
      <c r="JJM1" s="578"/>
      <c r="JJN1" s="578"/>
      <c r="JJO1" s="578"/>
      <c r="JJP1" s="578"/>
      <c r="JJQ1" s="578"/>
      <c r="JJR1" s="578"/>
      <c r="JJS1" s="578"/>
      <c r="JJT1" s="578"/>
      <c r="JJU1" s="578"/>
      <c r="JJV1" s="578"/>
      <c r="JJW1" s="578"/>
      <c r="JJX1" s="578"/>
      <c r="JJY1" s="578"/>
      <c r="JJZ1" s="578"/>
      <c r="JKA1" s="578"/>
      <c r="JKB1" s="578"/>
      <c r="JKC1" s="578"/>
      <c r="JKD1" s="578"/>
      <c r="JKE1" s="578"/>
      <c r="JKF1" s="578"/>
      <c r="JKG1" s="578"/>
      <c r="JKH1" s="578"/>
      <c r="JKI1" s="578"/>
      <c r="JKJ1" s="578"/>
      <c r="JKK1" s="578"/>
      <c r="JKL1" s="578"/>
      <c r="JKM1" s="578"/>
      <c r="JKN1" s="578"/>
      <c r="JKO1" s="578"/>
      <c r="JKP1" s="578"/>
      <c r="JKQ1" s="578"/>
      <c r="JKR1" s="578"/>
      <c r="JKS1" s="578"/>
      <c r="JKT1" s="578"/>
      <c r="JKU1" s="578"/>
      <c r="JKV1" s="578"/>
      <c r="JKW1" s="578"/>
      <c r="JKX1" s="578"/>
      <c r="JKY1" s="578"/>
      <c r="JKZ1" s="578"/>
      <c r="JLA1" s="578"/>
      <c r="JLB1" s="578"/>
      <c r="JLC1" s="578"/>
      <c r="JLD1" s="578"/>
      <c r="JLE1" s="578"/>
      <c r="JLF1" s="578"/>
      <c r="JLG1" s="578"/>
      <c r="JLH1" s="578"/>
      <c r="JLI1" s="578"/>
      <c r="JLJ1" s="578"/>
      <c r="JLK1" s="578"/>
      <c r="JLL1" s="578"/>
      <c r="JLM1" s="578"/>
      <c r="JLN1" s="578"/>
      <c r="JLO1" s="578"/>
      <c r="JLP1" s="578"/>
      <c r="JLQ1" s="578"/>
      <c r="JLR1" s="578"/>
      <c r="JLS1" s="578"/>
      <c r="JLT1" s="578"/>
      <c r="JLU1" s="578"/>
      <c r="JLV1" s="578"/>
      <c r="JLW1" s="578"/>
      <c r="JLX1" s="578"/>
      <c r="JLY1" s="578"/>
      <c r="JLZ1" s="578"/>
      <c r="JMA1" s="578"/>
      <c r="JMB1" s="578"/>
      <c r="JMC1" s="578"/>
      <c r="JMD1" s="578"/>
      <c r="JME1" s="578"/>
      <c r="JMF1" s="578"/>
      <c r="JMG1" s="578"/>
      <c r="JMH1" s="578"/>
      <c r="JMI1" s="578"/>
      <c r="JMJ1" s="578"/>
      <c r="JMK1" s="578"/>
      <c r="JML1" s="578"/>
      <c r="JMM1" s="578"/>
      <c r="JMN1" s="578"/>
      <c r="JMO1" s="578"/>
      <c r="JMP1" s="578"/>
      <c r="JMQ1" s="578"/>
      <c r="JMR1" s="578"/>
      <c r="JMS1" s="578"/>
      <c r="JMT1" s="578"/>
      <c r="JMU1" s="578"/>
      <c r="JMV1" s="578"/>
      <c r="JMW1" s="578"/>
      <c r="JMX1" s="578"/>
      <c r="JMY1" s="578"/>
      <c r="JMZ1" s="578"/>
      <c r="JNA1" s="578"/>
      <c r="JNB1" s="578"/>
      <c r="JNC1" s="578"/>
      <c r="JND1" s="578"/>
      <c r="JNE1" s="578"/>
      <c r="JNF1" s="578"/>
      <c r="JNG1" s="578"/>
      <c r="JNH1" s="578"/>
      <c r="JNI1" s="578"/>
      <c r="JNJ1" s="578"/>
      <c r="JNK1" s="578"/>
      <c r="JNL1" s="578"/>
      <c r="JNM1" s="578"/>
      <c r="JNN1" s="578"/>
      <c r="JNO1" s="578"/>
      <c r="JNP1" s="578"/>
      <c r="JNQ1" s="578"/>
      <c r="JNR1" s="578"/>
      <c r="JNS1" s="578"/>
      <c r="JNT1" s="578"/>
      <c r="JNU1" s="578"/>
      <c r="JNV1" s="578"/>
      <c r="JNW1" s="578"/>
      <c r="JNX1" s="578"/>
      <c r="JNY1" s="578"/>
      <c r="JNZ1" s="578"/>
      <c r="JOA1" s="578"/>
      <c r="JOB1" s="578"/>
      <c r="JOC1" s="578"/>
      <c r="JOD1" s="578"/>
      <c r="JOE1" s="578"/>
      <c r="JOF1" s="578"/>
      <c r="JOG1" s="578"/>
      <c r="JOH1" s="578"/>
      <c r="JOI1" s="578"/>
      <c r="JOJ1" s="578"/>
      <c r="JOK1" s="578"/>
      <c r="JOL1" s="578"/>
      <c r="JOM1" s="578"/>
      <c r="JON1" s="578"/>
      <c r="JOO1" s="578"/>
      <c r="JOP1" s="578"/>
      <c r="JOQ1" s="578"/>
      <c r="JOR1" s="578"/>
      <c r="JOS1" s="578"/>
      <c r="JOT1" s="578"/>
      <c r="JOU1" s="578"/>
      <c r="JOV1" s="578"/>
      <c r="JOW1" s="578"/>
      <c r="JOX1" s="578"/>
      <c r="JOY1" s="578"/>
      <c r="JOZ1" s="578"/>
      <c r="JPA1" s="578"/>
      <c r="JPB1" s="578"/>
      <c r="JPC1" s="578"/>
      <c r="JPD1" s="578"/>
      <c r="JPE1" s="578"/>
      <c r="JPF1" s="578"/>
      <c r="JPG1" s="578"/>
      <c r="JPH1" s="578"/>
      <c r="JPI1" s="578"/>
      <c r="JPJ1" s="578"/>
      <c r="JPK1" s="578"/>
      <c r="JPL1" s="578"/>
      <c r="JPM1" s="578"/>
      <c r="JPN1" s="578"/>
      <c r="JPO1" s="578"/>
      <c r="JPP1" s="578"/>
      <c r="JPQ1" s="578"/>
      <c r="JPR1" s="578"/>
      <c r="JPS1" s="578"/>
      <c r="JPT1" s="578"/>
      <c r="JPU1" s="578"/>
      <c r="JPV1" s="578"/>
      <c r="JPW1" s="578"/>
      <c r="JPX1" s="578"/>
      <c r="JPY1" s="578"/>
      <c r="JPZ1" s="578"/>
      <c r="JQA1" s="578"/>
      <c r="JQB1" s="578"/>
      <c r="JQC1" s="578"/>
      <c r="JQD1" s="578"/>
      <c r="JQE1" s="578"/>
      <c r="JQF1" s="578"/>
      <c r="JQG1" s="578"/>
      <c r="JQH1" s="578"/>
      <c r="JQI1" s="578"/>
      <c r="JQJ1" s="578"/>
      <c r="JQK1" s="578"/>
      <c r="JQL1" s="578"/>
      <c r="JQM1" s="578"/>
      <c r="JQN1" s="578"/>
      <c r="JQO1" s="578"/>
      <c r="JQP1" s="578"/>
      <c r="JQQ1" s="578"/>
      <c r="JQR1" s="578"/>
      <c r="JQS1" s="578"/>
      <c r="JQT1" s="578"/>
      <c r="JQU1" s="578"/>
      <c r="JQV1" s="578"/>
      <c r="JQW1" s="578"/>
      <c r="JQX1" s="578"/>
      <c r="JQY1" s="578"/>
      <c r="JQZ1" s="578"/>
      <c r="JRA1" s="578"/>
      <c r="JRB1" s="578"/>
      <c r="JRC1" s="578"/>
      <c r="JRD1" s="578"/>
      <c r="JRE1" s="578"/>
      <c r="JRF1" s="578"/>
      <c r="JRG1" s="578"/>
      <c r="JRH1" s="578"/>
      <c r="JRI1" s="578"/>
      <c r="JRJ1" s="578"/>
      <c r="JRK1" s="578"/>
      <c r="JRL1" s="578"/>
      <c r="JRM1" s="578"/>
      <c r="JRN1" s="578"/>
      <c r="JRO1" s="578"/>
      <c r="JRP1" s="578"/>
      <c r="JRQ1" s="578"/>
      <c r="JRR1" s="578"/>
      <c r="JRS1" s="578"/>
      <c r="JRT1" s="578"/>
      <c r="JRU1" s="578"/>
      <c r="JRV1" s="578"/>
      <c r="JRW1" s="578"/>
      <c r="JRX1" s="578"/>
      <c r="JRY1" s="578"/>
      <c r="JRZ1" s="578"/>
      <c r="JSA1" s="578"/>
      <c r="JSB1" s="578"/>
      <c r="JSC1" s="578"/>
      <c r="JSD1" s="578"/>
      <c r="JSE1" s="578"/>
      <c r="JSF1" s="578"/>
      <c r="JSG1" s="578"/>
      <c r="JSH1" s="578"/>
      <c r="JSI1" s="578"/>
      <c r="JSJ1" s="578"/>
      <c r="JSK1" s="578"/>
      <c r="JSL1" s="578"/>
      <c r="JSM1" s="578"/>
      <c r="JSN1" s="578"/>
      <c r="JSO1" s="578"/>
      <c r="JSP1" s="578"/>
      <c r="JSQ1" s="578"/>
      <c r="JSR1" s="578"/>
      <c r="JSS1" s="578"/>
      <c r="JST1" s="578"/>
      <c r="JSU1" s="578"/>
      <c r="JSV1" s="578"/>
      <c r="JSW1" s="578"/>
      <c r="JSX1" s="578"/>
      <c r="JSY1" s="578"/>
      <c r="JSZ1" s="578"/>
      <c r="JTA1" s="578"/>
      <c r="JTB1" s="578"/>
      <c r="JTC1" s="578"/>
      <c r="JTD1" s="578"/>
      <c r="JTE1" s="578"/>
      <c r="JTF1" s="578"/>
      <c r="JTG1" s="578"/>
      <c r="JTH1" s="578"/>
      <c r="JTI1" s="578"/>
      <c r="JTJ1" s="578"/>
      <c r="JTK1" s="578"/>
      <c r="JTL1" s="578"/>
      <c r="JTM1" s="578"/>
      <c r="JTN1" s="578"/>
      <c r="JTO1" s="578"/>
      <c r="JTP1" s="578"/>
      <c r="JTQ1" s="578"/>
      <c r="JTR1" s="578"/>
      <c r="JTS1" s="578"/>
      <c r="JTT1" s="578"/>
      <c r="JTU1" s="578"/>
      <c r="JTV1" s="578"/>
      <c r="JTW1" s="578"/>
      <c r="JTX1" s="578"/>
      <c r="JTY1" s="578"/>
      <c r="JTZ1" s="578"/>
      <c r="JUA1" s="578"/>
      <c r="JUB1" s="578"/>
      <c r="JUC1" s="578"/>
      <c r="JUD1" s="578"/>
      <c r="JUE1" s="578"/>
      <c r="JUF1" s="578"/>
      <c r="JUG1" s="578"/>
      <c r="JUH1" s="578"/>
      <c r="JUI1" s="578"/>
      <c r="JUJ1" s="578"/>
      <c r="JUK1" s="578"/>
      <c r="JUL1" s="578"/>
      <c r="JUM1" s="578"/>
      <c r="JUN1" s="578"/>
      <c r="JUO1" s="578"/>
      <c r="JUP1" s="578"/>
      <c r="JUQ1" s="578"/>
      <c r="JUR1" s="578"/>
      <c r="JUS1" s="578"/>
      <c r="JUT1" s="578"/>
      <c r="JUU1" s="578"/>
      <c r="JUV1" s="578"/>
      <c r="JUW1" s="578"/>
      <c r="JUX1" s="578"/>
      <c r="JUY1" s="578"/>
      <c r="JUZ1" s="578"/>
      <c r="JVA1" s="578"/>
      <c r="JVB1" s="578"/>
      <c r="JVC1" s="578"/>
      <c r="JVD1" s="578"/>
      <c r="JVE1" s="578"/>
      <c r="JVF1" s="578"/>
      <c r="JVG1" s="578"/>
      <c r="JVH1" s="578"/>
      <c r="JVI1" s="578"/>
      <c r="JVJ1" s="578"/>
      <c r="JVK1" s="578"/>
      <c r="JVL1" s="578"/>
      <c r="JVM1" s="578"/>
      <c r="JVN1" s="578"/>
      <c r="JVO1" s="578"/>
      <c r="JVP1" s="578"/>
      <c r="JVQ1" s="578"/>
      <c r="JVR1" s="578"/>
      <c r="JVS1" s="578"/>
      <c r="JVT1" s="578"/>
      <c r="JVU1" s="578"/>
      <c r="JVV1" s="578"/>
      <c r="JVW1" s="578"/>
      <c r="JVX1" s="578"/>
      <c r="JVY1" s="578"/>
      <c r="JVZ1" s="578"/>
      <c r="JWA1" s="578"/>
      <c r="JWB1" s="578"/>
      <c r="JWC1" s="578"/>
      <c r="JWD1" s="578"/>
      <c r="JWE1" s="578"/>
      <c r="JWF1" s="578"/>
      <c r="JWG1" s="578"/>
      <c r="JWH1" s="578"/>
      <c r="JWI1" s="578"/>
      <c r="JWJ1" s="578"/>
      <c r="JWK1" s="578"/>
      <c r="JWL1" s="578"/>
      <c r="JWM1" s="578"/>
      <c r="JWN1" s="578"/>
      <c r="JWO1" s="578"/>
      <c r="JWP1" s="578"/>
      <c r="JWQ1" s="578"/>
      <c r="JWR1" s="578"/>
      <c r="JWS1" s="578"/>
      <c r="JWT1" s="578"/>
      <c r="JWU1" s="578"/>
      <c r="JWV1" s="578"/>
      <c r="JWW1" s="578"/>
      <c r="JWX1" s="578"/>
      <c r="JWY1" s="578"/>
      <c r="JWZ1" s="578"/>
      <c r="JXA1" s="578"/>
      <c r="JXB1" s="578"/>
      <c r="JXC1" s="578"/>
      <c r="JXD1" s="578"/>
      <c r="JXE1" s="578"/>
      <c r="JXF1" s="578"/>
      <c r="JXG1" s="578"/>
      <c r="JXH1" s="578"/>
      <c r="JXI1" s="578"/>
      <c r="JXJ1" s="578"/>
      <c r="JXK1" s="578"/>
      <c r="JXL1" s="578"/>
      <c r="JXM1" s="578"/>
      <c r="JXN1" s="578"/>
      <c r="JXO1" s="578"/>
      <c r="JXP1" s="578"/>
      <c r="JXQ1" s="578"/>
      <c r="JXR1" s="578"/>
      <c r="JXS1" s="578"/>
      <c r="JXT1" s="578"/>
      <c r="JXU1" s="578"/>
      <c r="JXV1" s="578"/>
      <c r="JXW1" s="578"/>
      <c r="JXX1" s="578"/>
      <c r="JXY1" s="578"/>
      <c r="JXZ1" s="578"/>
      <c r="JYA1" s="578"/>
      <c r="JYB1" s="578"/>
      <c r="JYC1" s="578"/>
      <c r="JYD1" s="578"/>
      <c r="JYE1" s="578"/>
      <c r="JYF1" s="578"/>
      <c r="JYG1" s="578"/>
      <c r="JYH1" s="578"/>
      <c r="JYI1" s="578"/>
      <c r="JYJ1" s="578"/>
      <c r="JYK1" s="578"/>
      <c r="JYL1" s="578"/>
      <c r="JYM1" s="578"/>
      <c r="JYN1" s="578"/>
      <c r="JYO1" s="578"/>
      <c r="JYP1" s="578"/>
      <c r="JYQ1" s="578"/>
      <c r="JYR1" s="578"/>
      <c r="JYS1" s="578"/>
      <c r="JYT1" s="578"/>
      <c r="JYU1" s="578"/>
      <c r="JYV1" s="578"/>
      <c r="JYW1" s="578"/>
      <c r="JYX1" s="578"/>
      <c r="JYY1" s="578"/>
      <c r="JYZ1" s="578"/>
      <c r="JZA1" s="578"/>
      <c r="JZB1" s="578"/>
      <c r="JZC1" s="578"/>
      <c r="JZD1" s="578"/>
      <c r="JZE1" s="578"/>
      <c r="JZF1" s="578"/>
      <c r="JZG1" s="578"/>
      <c r="JZH1" s="578"/>
      <c r="JZI1" s="578"/>
      <c r="JZJ1" s="578"/>
      <c r="JZK1" s="578"/>
      <c r="JZL1" s="578"/>
      <c r="JZM1" s="578"/>
      <c r="JZN1" s="578"/>
      <c r="JZO1" s="578"/>
      <c r="JZP1" s="578"/>
      <c r="JZQ1" s="578"/>
      <c r="JZR1" s="578"/>
      <c r="JZS1" s="578"/>
      <c r="JZT1" s="578"/>
      <c r="JZU1" s="578"/>
      <c r="JZV1" s="578"/>
      <c r="JZW1" s="578"/>
      <c r="JZX1" s="578"/>
      <c r="JZY1" s="578"/>
      <c r="JZZ1" s="578"/>
      <c r="KAA1" s="578"/>
      <c r="KAB1" s="578"/>
      <c r="KAC1" s="578"/>
      <c r="KAD1" s="578"/>
      <c r="KAE1" s="578"/>
      <c r="KAF1" s="578"/>
      <c r="KAG1" s="578"/>
      <c r="KAH1" s="578"/>
      <c r="KAI1" s="578"/>
      <c r="KAJ1" s="578"/>
      <c r="KAK1" s="578"/>
      <c r="KAL1" s="578"/>
      <c r="KAM1" s="578"/>
      <c r="KAN1" s="578"/>
      <c r="KAO1" s="578"/>
      <c r="KAP1" s="578"/>
      <c r="KAQ1" s="578"/>
      <c r="KAR1" s="578"/>
      <c r="KAS1" s="578"/>
      <c r="KAT1" s="578"/>
      <c r="KAU1" s="578"/>
      <c r="KAV1" s="578"/>
      <c r="KAW1" s="578"/>
      <c r="KAX1" s="578"/>
      <c r="KAY1" s="578"/>
      <c r="KAZ1" s="578"/>
      <c r="KBA1" s="578"/>
      <c r="KBB1" s="578"/>
      <c r="KBC1" s="578"/>
      <c r="KBD1" s="578"/>
      <c r="KBE1" s="578"/>
      <c r="KBF1" s="578"/>
      <c r="KBG1" s="578"/>
      <c r="KBH1" s="578"/>
      <c r="KBI1" s="578"/>
      <c r="KBJ1" s="578"/>
      <c r="KBK1" s="578"/>
      <c r="KBL1" s="578"/>
      <c r="KBM1" s="578"/>
      <c r="KBN1" s="578"/>
      <c r="KBO1" s="578"/>
      <c r="KBP1" s="578"/>
      <c r="KBQ1" s="578"/>
      <c r="KBR1" s="578"/>
      <c r="KBS1" s="578"/>
      <c r="KBT1" s="578"/>
      <c r="KBU1" s="578"/>
      <c r="KBV1" s="578"/>
      <c r="KBW1" s="578"/>
      <c r="KBX1" s="578"/>
      <c r="KBY1" s="578"/>
      <c r="KBZ1" s="578"/>
      <c r="KCA1" s="578"/>
      <c r="KCB1" s="578"/>
      <c r="KCC1" s="578"/>
      <c r="KCD1" s="578"/>
      <c r="KCE1" s="578"/>
      <c r="KCF1" s="578"/>
      <c r="KCG1" s="578"/>
      <c r="KCH1" s="578"/>
      <c r="KCI1" s="578"/>
      <c r="KCJ1" s="578"/>
      <c r="KCK1" s="578"/>
      <c r="KCL1" s="578"/>
      <c r="KCM1" s="578"/>
      <c r="KCN1" s="578"/>
      <c r="KCO1" s="578"/>
      <c r="KCP1" s="578"/>
      <c r="KCQ1" s="578"/>
      <c r="KCR1" s="578"/>
      <c r="KCS1" s="578"/>
      <c r="KCT1" s="578"/>
      <c r="KCU1" s="578"/>
      <c r="KCV1" s="578"/>
      <c r="KCW1" s="578"/>
      <c r="KCX1" s="578"/>
      <c r="KCY1" s="578"/>
      <c r="KCZ1" s="578"/>
      <c r="KDA1" s="578"/>
      <c r="KDB1" s="578"/>
      <c r="KDC1" s="578"/>
      <c r="KDD1" s="578"/>
      <c r="KDE1" s="578"/>
      <c r="KDF1" s="578"/>
      <c r="KDG1" s="578"/>
      <c r="KDH1" s="578"/>
      <c r="KDI1" s="578"/>
      <c r="KDJ1" s="578"/>
      <c r="KDK1" s="578"/>
      <c r="KDL1" s="578"/>
      <c r="KDM1" s="578"/>
      <c r="KDN1" s="578"/>
      <c r="KDO1" s="578"/>
      <c r="KDP1" s="578"/>
      <c r="KDQ1" s="578"/>
      <c r="KDR1" s="578"/>
      <c r="KDS1" s="578"/>
      <c r="KDT1" s="578"/>
      <c r="KDU1" s="578"/>
      <c r="KDV1" s="578"/>
      <c r="KDW1" s="578"/>
      <c r="KDX1" s="578"/>
      <c r="KDY1" s="578"/>
      <c r="KDZ1" s="578"/>
      <c r="KEA1" s="578"/>
      <c r="KEB1" s="578"/>
      <c r="KEC1" s="578"/>
      <c r="KED1" s="578"/>
      <c r="KEE1" s="578"/>
      <c r="KEF1" s="578"/>
      <c r="KEG1" s="578"/>
      <c r="KEH1" s="578"/>
      <c r="KEI1" s="578"/>
      <c r="KEJ1" s="578"/>
      <c r="KEK1" s="578"/>
      <c r="KEL1" s="578"/>
      <c r="KEM1" s="578"/>
      <c r="KEN1" s="578"/>
      <c r="KEO1" s="578"/>
      <c r="KEP1" s="578"/>
      <c r="KEQ1" s="578"/>
      <c r="KER1" s="578"/>
      <c r="KES1" s="578"/>
      <c r="KET1" s="578"/>
      <c r="KEU1" s="578"/>
      <c r="KEV1" s="578"/>
      <c r="KEW1" s="578"/>
      <c r="KEX1" s="578"/>
      <c r="KEY1" s="578"/>
      <c r="KEZ1" s="578"/>
      <c r="KFA1" s="578"/>
      <c r="KFB1" s="578"/>
      <c r="KFC1" s="578"/>
      <c r="KFD1" s="578"/>
      <c r="KFE1" s="578"/>
      <c r="KFF1" s="578"/>
      <c r="KFG1" s="578"/>
      <c r="KFH1" s="578"/>
      <c r="KFI1" s="578"/>
      <c r="KFJ1" s="578"/>
      <c r="KFK1" s="578"/>
      <c r="KFL1" s="578"/>
      <c r="KFM1" s="578"/>
      <c r="KFN1" s="578"/>
      <c r="KFO1" s="578"/>
      <c r="KFP1" s="578"/>
      <c r="KFQ1" s="578"/>
      <c r="KFR1" s="578"/>
      <c r="KFS1" s="578"/>
      <c r="KFT1" s="578"/>
      <c r="KFU1" s="578"/>
      <c r="KFV1" s="578"/>
      <c r="KFW1" s="578"/>
      <c r="KFX1" s="578"/>
      <c r="KFY1" s="578"/>
      <c r="KFZ1" s="578"/>
      <c r="KGA1" s="578"/>
      <c r="KGB1" s="578"/>
      <c r="KGC1" s="578"/>
      <c r="KGD1" s="578"/>
      <c r="KGE1" s="578"/>
      <c r="KGF1" s="578"/>
      <c r="KGG1" s="578"/>
      <c r="KGH1" s="578"/>
      <c r="KGI1" s="578"/>
      <c r="KGJ1" s="578"/>
      <c r="KGK1" s="578"/>
      <c r="KGL1" s="578"/>
      <c r="KGM1" s="578"/>
      <c r="KGN1" s="578"/>
      <c r="KGO1" s="578"/>
      <c r="KGP1" s="578"/>
      <c r="KGQ1" s="578"/>
      <c r="KGR1" s="578"/>
      <c r="KGS1" s="578"/>
      <c r="KGT1" s="578"/>
      <c r="KGU1" s="578"/>
      <c r="KGV1" s="578"/>
      <c r="KGW1" s="578"/>
      <c r="KGX1" s="578"/>
      <c r="KGY1" s="578"/>
      <c r="KGZ1" s="578"/>
      <c r="KHA1" s="578"/>
      <c r="KHB1" s="578"/>
      <c r="KHC1" s="578"/>
      <c r="KHD1" s="578"/>
      <c r="KHE1" s="578"/>
      <c r="KHF1" s="578"/>
      <c r="KHG1" s="578"/>
      <c r="KHH1" s="578"/>
      <c r="KHI1" s="578"/>
      <c r="KHJ1" s="578"/>
      <c r="KHK1" s="578"/>
      <c r="KHL1" s="578"/>
      <c r="KHM1" s="578"/>
      <c r="KHN1" s="578"/>
      <c r="KHO1" s="578"/>
      <c r="KHP1" s="578"/>
      <c r="KHQ1" s="578"/>
      <c r="KHR1" s="578"/>
      <c r="KHS1" s="578"/>
      <c r="KHT1" s="578"/>
      <c r="KHU1" s="578"/>
      <c r="KHV1" s="578"/>
      <c r="KHW1" s="578"/>
      <c r="KHX1" s="578"/>
      <c r="KHY1" s="578"/>
      <c r="KHZ1" s="578"/>
      <c r="KIA1" s="578"/>
      <c r="KIB1" s="578"/>
      <c r="KIC1" s="578"/>
      <c r="KID1" s="578"/>
      <c r="KIE1" s="578"/>
      <c r="KIF1" s="578"/>
      <c r="KIG1" s="578"/>
      <c r="KIH1" s="578"/>
      <c r="KII1" s="578"/>
      <c r="KIJ1" s="578"/>
      <c r="KIK1" s="578"/>
      <c r="KIL1" s="578"/>
      <c r="KIM1" s="578"/>
      <c r="KIN1" s="578"/>
      <c r="KIO1" s="578"/>
      <c r="KIP1" s="578"/>
      <c r="KIQ1" s="578"/>
      <c r="KIR1" s="578"/>
      <c r="KIS1" s="578"/>
      <c r="KIT1" s="578"/>
      <c r="KIU1" s="578"/>
      <c r="KIV1" s="578"/>
      <c r="KIW1" s="578"/>
      <c r="KIX1" s="578"/>
      <c r="KIY1" s="578"/>
      <c r="KIZ1" s="578"/>
      <c r="KJA1" s="578"/>
      <c r="KJB1" s="578"/>
      <c r="KJC1" s="578"/>
      <c r="KJD1" s="578"/>
      <c r="KJE1" s="578"/>
      <c r="KJF1" s="578"/>
      <c r="KJG1" s="578"/>
      <c r="KJH1" s="578"/>
      <c r="KJI1" s="578"/>
      <c r="KJJ1" s="578"/>
      <c r="KJK1" s="578"/>
      <c r="KJL1" s="578"/>
      <c r="KJM1" s="578"/>
      <c r="KJN1" s="578"/>
      <c r="KJO1" s="578"/>
      <c r="KJP1" s="578"/>
      <c r="KJQ1" s="578"/>
      <c r="KJR1" s="578"/>
      <c r="KJS1" s="578"/>
      <c r="KJT1" s="578"/>
      <c r="KJU1" s="578"/>
      <c r="KJV1" s="578"/>
      <c r="KJW1" s="578"/>
      <c r="KJX1" s="578"/>
      <c r="KJY1" s="578"/>
      <c r="KJZ1" s="578"/>
      <c r="KKA1" s="578"/>
      <c r="KKB1" s="578"/>
      <c r="KKC1" s="578"/>
      <c r="KKD1" s="578"/>
      <c r="KKE1" s="578"/>
      <c r="KKF1" s="578"/>
      <c r="KKG1" s="578"/>
      <c r="KKH1" s="578"/>
      <c r="KKI1" s="578"/>
      <c r="KKJ1" s="578"/>
      <c r="KKK1" s="578"/>
      <c r="KKL1" s="578"/>
      <c r="KKM1" s="578"/>
      <c r="KKN1" s="578"/>
      <c r="KKO1" s="578"/>
      <c r="KKP1" s="578"/>
      <c r="KKQ1" s="578"/>
      <c r="KKR1" s="578"/>
      <c r="KKS1" s="578"/>
      <c r="KKT1" s="578"/>
      <c r="KKU1" s="578"/>
      <c r="KKV1" s="578"/>
      <c r="KKW1" s="578"/>
      <c r="KKX1" s="578"/>
      <c r="KKY1" s="578"/>
      <c r="KKZ1" s="578"/>
      <c r="KLA1" s="578"/>
      <c r="KLB1" s="578"/>
      <c r="KLC1" s="578"/>
      <c r="KLD1" s="578"/>
      <c r="KLE1" s="578"/>
      <c r="KLF1" s="578"/>
      <c r="KLG1" s="578"/>
      <c r="KLH1" s="578"/>
      <c r="KLI1" s="578"/>
      <c r="KLJ1" s="578"/>
      <c r="KLK1" s="578"/>
      <c r="KLL1" s="578"/>
      <c r="KLM1" s="578"/>
      <c r="KLN1" s="578"/>
      <c r="KLO1" s="578"/>
      <c r="KLP1" s="578"/>
      <c r="KLQ1" s="578"/>
      <c r="KLR1" s="578"/>
      <c r="KLS1" s="578"/>
      <c r="KLT1" s="578"/>
      <c r="KLU1" s="578"/>
      <c r="KLV1" s="578"/>
      <c r="KLW1" s="578"/>
      <c r="KLX1" s="578"/>
      <c r="KLY1" s="578"/>
      <c r="KLZ1" s="578"/>
      <c r="KMA1" s="578"/>
      <c r="KMB1" s="578"/>
      <c r="KMC1" s="578"/>
      <c r="KMD1" s="578"/>
      <c r="KME1" s="578"/>
      <c r="KMF1" s="578"/>
      <c r="KMG1" s="578"/>
      <c r="KMH1" s="578"/>
      <c r="KMI1" s="578"/>
      <c r="KMJ1" s="578"/>
      <c r="KMK1" s="578"/>
      <c r="KML1" s="578"/>
      <c r="KMM1" s="578"/>
      <c r="KMN1" s="578"/>
      <c r="KMO1" s="578"/>
      <c r="KMP1" s="578"/>
      <c r="KMQ1" s="578"/>
      <c r="KMR1" s="578"/>
      <c r="KMS1" s="578"/>
      <c r="KMT1" s="578"/>
      <c r="KMU1" s="578"/>
      <c r="KMV1" s="578"/>
      <c r="KMW1" s="578"/>
      <c r="KMX1" s="578"/>
      <c r="KMY1" s="578"/>
      <c r="KMZ1" s="578"/>
      <c r="KNA1" s="578"/>
      <c r="KNB1" s="578"/>
      <c r="KNC1" s="578"/>
      <c r="KND1" s="578"/>
      <c r="KNE1" s="578"/>
      <c r="KNF1" s="578"/>
      <c r="KNG1" s="578"/>
      <c r="KNH1" s="578"/>
      <c r="KNI1" s="578"/>
      <c r="KNJ1" s="578"/>
      <c r="KNK1" s="578"/>
      <c r="KNL1" s="578"/>
      <c r="KNM1" s="578"/>
      <c r="KNN1" s="578"/>
      <c r="KNO1" s="578"/>
      <c r="KNP1" s="578"/>
      <c r="KNQ1" s="578"/>
      <c r="KNR1" s="578"/>
      <c r="KNS1" s="578"/>
      <c r="KNT1" s="578"/>
      <c r="KNU1" s="578"/>
      <c r="KNV1" s="578"/>
      <c r="KNW1" s="578"/>
      <c r="KNX1" s="578"/>
      <c r="KNY1" s="578"/>
      <c r="KNZ1" s="578"/>
      <c r="KOA1" s="578"/>
      <c r="KOB1" s="578"/>
      <c r="KOC1" s="578"/>
      <c r="KOD1" s="578"/>
      <c r="KOE1" s="578"/>
      <c r="KOF1" s="578"/>
      <c r="KOG1" s="578"/>
      <c r="KOH1" s="578"/>
      <c r="KOI1" s="578"/>
      <c r="KOJ1" s="578"/>
      <c r="KOK1" s="578"/>
      <c r="KOL1" s="578"/>
      <c r="KOM1" s="578"/>
      <c r="KON1" s="578"/>
      <c r="KOO1" s="578"/>
      <c r="KOP1" s="578"/>
      <c r="KOQ1" s="578"/>
      <c r="KOR1" s="578"/>
      <c r="KOS1" s="578"/>
      <c r="KOT1" s="578"/>
      <c r="KOU1" s="578"/>
      <c r="KOV1" s="578"/>
      <c r="KOW1" s="578"/>
      <c r="KOX1" s="578"/>
      <c r="KOY1" s="578"/>
      <c r="KOZ1" s="578"/>
      <c r="KPA1" s="578"/>
      <c r="KPB1" s="578"/>
      <c r="KPC1" s="578"/>
      <c r="KPD1" s="578"/>
      <c r="KPE1" s="578"/>
      <c r="KPF1" s="578"/>
      <c r="KPG1" s="578"/>
      <c r="KPH1" s="578"/>
      <c r="KPI1" s="578"/>
      <c r="KPJ1" s="578"/>
      <c r="KPK1" s="578"/>
      <c r="KPL1" s="578"/>
      <c r="KPM1" s="578"/>
      <c r="KPN1" s="578"/>
      <c r="KPO1" s="578"/>
      <c r="KPP1" s="578"/>
      <c r="KPQ1" s="578"/>
      <c r="KPR1" s="578"/>
      <c r="KPS1" s="578"/>
      <c r="KPT1" s="578"/>
      <c r="KPU1" s="578"/>
      <c r="KPV1" s="578"/>
      <c r="KPW1" s="578"/>
      <c r="KPX1" s="578"/>
      <c r="KPY1" s="578"/>
      <c r="KPZ1" s="578"/>
      <c r="KQA1" s="578"/>
      <c r="KQB1" s="578"/>
      <c r="KQC1" s="578"/>
      <c r="KQD1" s="578"/>
      <c r="KQE1" s="578"/>
      <c r="KQF1" s="578"/>
      <c r="KQG1" s="578"/>
      <c r="KQH1" s="578"/>
      <c r="KQI1" s="578"/>
      <c r="KQJ1" s="578"/>
      <c r="KQK1" s="578"/>
      <c r="KQL1" s="578"/>
      <c r="KQM1" s="578"/>
      <c r="KQN1" s="578"/>
      <c r="KQO1" s="578"/>
      <c r="KQP1" s="578"/>
      <c r="KQQ1" s="578"/>
      <c r="KQR1" s="578"/>
      <c r="KQS1" s="578"/>
      <c r="KQT1" s="578"/>
      <c r="KQU1" s="578"/>
      <c r="KQV1" s="578"/>
      <c r="KQW1" s="578"/>
      <c r="KQX1" s="578"/>
      <c r="KQY1" s="578"/>
      <c r="KQZ1" s="578"/>
      <c r="KRA1" s="578"/>
      <c r="KRB1" s="578"/>
      <c r="KRC1" s="578"/>
      <c r="KRD1" s="578"/>
      <c r="KRE1" s="578"/>
      <c r="KRF1" s="578"/>
      <c r="KRG1" s="578"/>
      <c r="KRH1" s="578"/>
      <c r="KRI1" s="578"/>
      <c r="KRJ1" s="578"/>
      <c r="KRK1" s="578"/>
      <c r="KRL1" s="578"/>
      <c r="KRM1" s="578"/>
      <c r="KRN1" s="578"/>
      <c r="KRO1" s="578"/>
      <c r="KRP1" s="578"/>
      <c r="KRQ1" s="578"/>
      <c r="KRR1" s="578"/>
      <c r="KRS1" s="578"/>
      <c r="KRT1" s="578"/>
      <c r="KRU1" s="578"/>
      <c r="KRV1" s="578"/>
      <c r="KRW1" s="578"/>
      <c r="KRX1" s="578"/>
      <c r="KRY1" s="578"/>
      <c r="KRZ1" s="578"/>
      <c r="KSA1" s="578"/>
      <c r="KSB1" s="578"/>
      <c r="KSC1" s="578"/>
      <c r="KSD1" s="578"/>
      <c r="KSE1" s="578"/>
      <c r="KSF1" s="578"/>
      <c r="KSG1" s="578"/>
      <c r="KSH1" s="578"/>
      <c r="KSI1" s="578"/>
      <c r="KSJ1" s="578"/>
      <c r="KSK1" s="578"/>
      <c r="KSL1" s="578"/>
      <c r="KSM1" s="578"/>
      <c r="KSN1" s="578"/>
      <c r="KSO1" s="578"/>
      <c r="KSP1" s="578"/>
      <c r="KSQ1" s="578"/>
      <c r="KSR1" s="578"/>
      <c r="KSS1" s="578"/>
      <c r="KST1" s="578"/>
      <c r="KSU1" s="578"/>
      <c r="KSV1" s="578"/>
      <c r="KSW1" s="578"/>
      <c r="KSX1" s="578"/>
      <c r="KSY1" s="578"/>
      <c r="KSZ1" s="578"/>
      <c r="KTA1" s="578"/>
      <c r="KTB1" s="578"/>
      <c r="KTC1" s="578"/>
      <c r="KTD1" s="578"/>
      <c r="KTE1" s="578"/>
      <c r="KTF1" s="578"/>
      <c r="KTG1" s="578"/>
      <c r="KTH1" s="578"/>
      <c r="KTI1" s="578"/>
      <c r="KTJ1" s="578"/>
      <c r="KTK1" s="578"/>
      <c r="KTL1" s="578"/>
      <c r="KTM1" s="578"/>
      <c r="KTN1" s="578"/>
      <c r="KTO1" s="578"/>
      <c r="KTP1" s="578"/>
      <c r="KTQ1" s="578"/>
      <c r="KTR1" s="578"/>
      <c r="KTS1" s="578"/>
      <c r="KTT1" s="578"/>
      <c r="KTU1" s="578"/>
      <c r="KTV1" s="578"/>
      <c r="KTW1" s="578"/>
      <c r="KTX1" s="578"/>
      <c r="KTY1" s="578"/>
      <c r="KTZ1" s="578"/>
      <c r="KUA1" s="578"/>
      <c r="KUB1" s="578"/>
      <c r="KUC1" s="578"/>
      <c r="KUD1" s="578"/>
      <c r="KUE1" s="578"/>
      <c r="KUF1" s="578"/>
      <c r="KUG1" s="578"/>
      <c r="KUH1" s="578"/>
      <c r="KUI1" s="578"/>
      <c r="KUJ1" s="578"/>
      <c r="KUK1" s="578"/>
      <c r="KUL1" s="578"/>
      <c r="KUM1" s="578"/>
      <c r="KUN1" s="578"/>
      <c r="KUO1" s="578"/>
      <c r="KUP1" s="578"/>
      <c r="KUQ1" s="578"/>
      <c r="KUR1" s="578"/>
      <c r="KUS1" s="578"/>
      <c r="KUT1" s="578"/>
      <c r="KUU1" s="578"/>
      <c r="KUV1" s="578"/>
      <c r="KUW1" s="578"/>
      <c r="KUX1" s="578"/>
      <c r="KUY1" s="578"/>
      <c r="KUZ1" s="578"/>
      <c r="KVA1" s="578"/>
      <c r="KVB1" s="578"/>
      <c r="KVC1" s="578"/>
      <c r="KVD1" s="578"/>
      <c r="KVE1" s="578"/>
      <c r="KVF1" s="578"/>
      <c r="KVG1" s="578"/>
      <c r="KVH1" s="578"/>
      <c r="KVI1" s="578"/>
      <c r="KVJ1" s="578"/>
      <c r="KVK1" s="578"/>
      <c r="KVL1" s="578"/>
      <c r="KVM1" s="578"/>
      <c r="KVN1" s="578"/>
      <c r="KVO1" s="578"/>
      <c r="KVP1" s="578"/>
      <c r="KVQ1" s="578"/>
      <c r="KVR1" s="578"/>
      <c r="KVS1" s="578"/>
      <c r="KVT1" s="578"/>
      <c r="KVU1" s="578"/>
      <c r="KVV1" s="578"/>
      <c r="KVW1" s="578"/>
      <c r="KVX1" s="578"/>
      <c r="KVY1" s="578"/>
      <c r="KVZ1" s="578"/>
      <c r="KWA1" s="578"/>
      <c r="KWB1" s="578"/>
      <c r="KWC1" s="578"/>
      <c r="KWD1" s="578"/>
      <c r="KWE1" s="578"/>
      <c r="KWF1" s="578"/>
      <c r="KWG1" s="578"/>
      <c r="KWH1" s="578"/>
      <c r="KWI1" s="578"/>
      <c r="KWJ1" s="578"/>
      <c r="KWK1" s="578"/>
      <c r="KWL1" s="578"/>
      <c r="KWM1" s="578"/>
      <c r="KWN1" s="578"/>
      <c r="KWO1" s="578"/>
      <c r="KWP1" s="578"/>
      <c r="KWQ1" s="578"/>
      <c r="KWR1" s="578"/>
      <c r="KWS1" s="578"/>
      <c r="KWT1" s="578"/>
      <c r="KWU1" s="578"/>
      <c r="KWV1" s="578"/>
      <c r="KWW1" s="578"/>
      <c r="KWX1" s="578"/>
      <c r="KWY1" s="578"/>
      <c r="KWZ1" s="578"/>
      <c r="KXA1" s="578"/>
      <c r="KXB1" s="578"/>
      <c r="KXC1" s="578"/>
      <c r="KXD1" s="578"/>
      <c r="KXE1" s="578"/>
      <c r="KXF1" s="578"/>
      <c r="KXG1" s="578"/>
      <c r="KXH1" s="578"/>
      <c r="KXI1" s="578"/>
      <c r="KXJ1" s="578"/>
      <c r="KXK1" s="578"/>
      <c r="KXL1" s="578"/>
      <c r="KXM1" s="578"/>
      <c r="KXN1" s="578"/>
      <c r="KXO1" s="578"/>
      <c r="KXP1" s="578"/>
      <c r="KXQ1" s="578"/>
      <c r="KXR1" s="578"/>
      <c r="KXS1" s="578"/>
      <c r="KXT1" s="578"/>
      <c r="KXU1" s="578"/>
      <c r="KXV1" s="578"/>
      <c r="KXW1" s="578"/>
      <c r="KXX1" s="578"/>
      <c r="KXY1" s="578"/>
      <c r="KXZ1" s="578"/>
      <c r="KYA1" s="578"/>
      <c r="KYB1" s="578"/>
      <c r="KYC1" s="578"/>
      <c r="KYD1" s="578"/>
      <c r="KYE1" s="578"/>
      <c r="KYF1" s="578"/>
      <c r="KYG1" s="578"/>
      <c r="KYH1" s="578"/>
      <c r="KYI1" s="578"/>
      <c r="KYJ1" s="578"/>
      <c r="KYK1" s="578"/>
      <c r="KYL1" s="578"/>
      <c r="KYM1" s="578"/>
      <c r="KYN1" s="578"/>
      <c r="KYO1" s="578"/>
      <c r="KYP1" s="578"/>
      <c r="KYQ1" s="578"/>
      <c r="KYR1" s="578"/>
      <c r="KYS1" s="578"/>
      <c r="KYT1" s="578"/>
      <c r="KYU1" s="578"/>
      <c r="KYV1" s="578"/>
      <c r="KYW1" s="578"/>
      <c r="KYX1" s="578"/>
      <c r="KYY1" s="578"/>
      <c r="KYZ1" s="578"/>
      <c r="KZA1" s="578"/>
      <c r="KZB1" s="578"/>
      <c r="KZC1" s="578"/>
      <c r="KZD1" s="578"/>
      <c r="KZE1" s="578"/>
      <c r="KZF1" s="578"/>
      <c r="KZG1" s="578"/>
      <c r="KZH1" s="578"/>
      <c r="KZI1" s="578"/>
      <c r="KZJ1" s="578"/>
      <c r="KZK1" s="578"/>
      <c r="KZL1" s="578"/>
      <c r="KZM1" s="578"/>
      <c r="KZN1" s="578"/>
      <c r="KZO1" s="578"/>
      <c r="KZP1" s="578"/>
      <c r="KZQ1" s="578"/>
      <c r="KZR1" s="578"/>
      <c r="KZS1" s="578"/>
      <c r="KZT1" s="578"/>
      <c r="KZU1" s="578"/>
      <c r="KZV1" s="578"/>
      <c r="KZW1" s="578"/>
      <c r="KZX1" s="578"/>
      <c r="KZY1" s="578"/>
      <c r="KZZ1" s="578"/>
      <c r="LAA1" s="578"/>
      <c r="LAB1" s="578"/>
      <c r="LAC1" s="578"/>
      <c r="LAD1" s="578"/>
      <c r="LAE1" s="578"/>
      <c r="LAF1" s="578"/>
      <c r="LAG1" s="578"/>
      <c r="LAH1" s="578"/>
      <c r="LAI1" s="578"/>
      <c r="LAJ1" s="578"/>
      <c r="LAK1" s="578"/>
      <c r="LAL1" s="578"/>
      <c r="LAM1" s="578"/>
      <c r="LAN1" s="578"/>
      <c r="LAO1" s="578"/>
      <c r="LAP1" s="578"/>
      <c r="LAQ1" s="578"/>
      <c r="LAR1" s="578"/>
      <c r="LAS1" s="578"/>
      <c r="LAT1" s="578"/>
      <c r="LAU1" s="578"/>
      <c r="LAV1" s="578"/>
      <c r="LAW1" s="578"/>
      <c r="LAX1" s="578"/>
      <c r="LAY1" s="578"/>
      <c r="LAZ1" s="578"/>
      <c r="LBA1" s="578"/>
      <c r="LBB1" s="578"/>
      <c r="LBC1" s="578"/>
      <c r="LBD1" s="578"/>
      <c r="LBE1" s="578"/>
      <c r="LBF1" s="578"/>
      <c r="LBG1" s="578"/>
      <c r="LBH1" s="578"/>
      <c r="LBI1" s="578"/>
      <c r="LBJ1" s="578"/>
      <c r="LBK1" s="578"/>
      <c r="LBL1" s="578"/>
      <c r="LBM1" s="578"/>
      <c r="LBN1" s="578"/>
      <c r="LBO1" s="578"/>
      <c r="LBP1" s="578"/>
      <c r="LBQ1" s="578"/>
      <c r="LBR1" s="578"/>
      <c r="LBS1" s="578"/>
      <c r="LBT1" s="578"/>
      <c r="LBU1" s="578"/>
      <c r="LBV1" s="578"/>
      <c r="LBW1" s="578"/>
      <c r="LBX1" s="578"/>
      <c r="LBY1" s="578"/>
      <c r="LBZ1" s="578"/>
      <c r="LCA1" s="578"/>
      <c r="LCB1" s="578"/>
      <c r="LCC1" s="578"/>
      <c r="LCD1" s="578"/>
      <c r="LCE1" s="578"/>
      <c r="LCF1" s="578"/>
      <c r="LCG1" s="578"/>
      <c r="LCH1" s="578"/>
      <c r="LCI1" s="578"/>
      <c r="LCJ1" s="578"/>
      <c r="LCK1" s="578"/>
      <c r="LCL1" s="578"/>
      <c r="LCM1" s="578"/>
      <c r="LCN1" s="578"/>
      <c r="LCO1" s="578"/>
      <c r="LCP1" s="578"/>
      <c r="LCQ1" s="578"/>
      <c r="LCR1" s="578"/>
      <c r="LCS1" s="578"/>
      <c r="LCT1" s="578"/>
      <c r="LCU1" s="578"/>
      <c r="LCV1" s="578"/>
      <c r="LCW1" s="578"/>
      <c r="LCX1" s="578"/>
      <c r="LCY1" s="578"/>
      <c r="LCZ1" s="578"/>
      <c r="LDA1" s="578"/>
      <c r="LDB1" s="578"/>
      <c r="LDC1" s="578"/>
      <c r="LDD1" s="578"/>
      <c r="LDE1" s="578"/>
      <c r="LDF1" s="578"/>
      <c r="LDG1" s="578"/>
      <c r="LDH1" s="578"/>
      <c r="LDI1" s="578"/>
      <c r="LDJ1" s="578"/>
      <c r="LDK1" s="578"/>
      <c r="LDL1" s="578"/>
      <c r="LDM1" s="578"/>
      <c r="LDN1" s="578"/>
      <c r="LDO1" s="578"/>
      <c r="LDP1" s="578"/>
      <c r="LDQ1" s="578"/>
      <c r="LDR1" s="578"/>
      <c r="LDS1" s="578"/>
      <c r="LDT1" s="578"/>
      <c r="LDU1" s="578"/>
      <c r="LDV1" s="578"/>
      <c r="LDW1" s="578"/>
      <c r="LDX1" s="578"/>
      <c r="LDY1" s="578"/>
      <c r="LDZ1" s="578"/>
      <c r="LEA1" s="578"/>
      <c r="LEB1" s="578"/>
      <c r="LEC1" s="578"/>
      <c r="LED1" s="578"/>
      <c r="LEE1" s="578"/>
      <c r="LEF1" s="578"/>
      <c r="LEG1" s="578"/>
      <c r="LEH1" s="578"/>
      <c r="LEI1" s="578"/>
      <c r="LEJ1" s="578"/>
      <c r="LEK1" s="578"/>
      <c r="LEL1" s="578"/>
      <c r="LEM1" s="578"/>
      <c r="LEN1" s="578"/>
      <c r="LEO1" s="578"/>
      <c r="LEP1" s="578"/>
      <c r="LEQ1" s="578"/>
      <c r="LER1" s="578"/>
      <c r="LES1" s="578"/>
      <c r="LET1" s="578"/>
      <c r="LEU1" s="578"/>
      <c r="LEV1" s="578"/>
      <c r="LEW1" s="578"/>
      <c r="LEX1" s="578"/>
      <c r="LEY1" s="578"/>
      <c r="LEZ1" s="578"/>
      <c r="LFA1" s="578"/>
      <c r="LFB1" s="578"/>
      <c r="LFC1" s="578"/>
      <c r="LFD1" s="578"/>
      <c r="LFE1" s="578"/>
      <c r="LFF1" s="578"/>
      <c r="LFG1" s="578"/>
      <c r="LFH1" s="578"/>
      <c r="LFI1" s="578"/>
      <c r="LFJ1" s="578"/>
      <c r="LFK1" s="578"/>
      <c r="LFL1" s="578"/>
      <c r="LFM1" s="578"/>
      <c r="LFN1" s="578"/>
      <c r="LFO1" s="578"/>
      <c r="LFP1" s="578"/>
      <c r="LFQ1" s="578"/>
      <c r="LFR1" s="578"/>
      <c r="LFS1" s="578"/>
      <c r="LFT1" s="578"/>
      <c r="LFU1" s="578"/>
      <c r="LFV1" s="578"/>
      <c r="LFW1" s="578"/>
      <c r="LFX1" s="578"/>
      <c r="LFY1" s="578"/>
      <c r="LFZ1" s="578"/>
      <c r="LGA1" s="578"/>
      <c r="LGB1" s="578"/>
      <c r="LGC1" s="578"/>
      <c r="LGD1" s="578"/>
      <c r="LGE1" s="578"/>
      <c r="LGF1" s="578"/>
      <c r="LGG1" s="578"/>
      <c r="LGH1" s="578"/>
      <c r="LGI1" s="578"/>
      <c r="LGJ1" s="578"/>
      <c r="LGK1" s="578"/>
      <c r="LGL1" s="578"/>
      <c r="LGM1" s="578"/>
      <c r="LGN1" s="578"/>
      <c r="LGO1" s="578"/>
      <c r="LGP1" s="578"/>
      <c r="LGQ1" s="578"/>
      <c r="LGR1" s="578"/>
      <c r="LGS1" s="578"/>
      <c r="LGT1" s="578"/>
      <c r="LGU1" s="578"/>
      <c r="LGV1" s="578"/>
      <c r="LGW1" s="578"/>
      <c r="LGX1" s="578"/>
      <c r="LGY1" s="578"/>
      <c r="LGZ1" s="578"/>
      <c r="LHA1" s="578"/>
      <c r="LHB1" s="578"/>
      <c r="LHC1" s="578"/>
      <c r="LHD1" s="578"/>
      <c r="LHE1" s="578"/>
      <c r="LHF1" s="578"/>
      <c r="LHG1" s="578"/>
      <c r="LHH1" s="578"/>
      <c r="LHI1" s="578"/>
      <c r="LHJ1" s="578"/>
      <c r="LHK1" s="578"/>
      <c r="LHL1" s="578"/>
      <c r="LHM1" s="578"/>
      <c r="LHN1" s="578"/>
      <c r="LHO1" s="578"/>
      <c r="LHP1" s="578"/>
      <c r="LHQ1" s="578"/>
      <c r="LHR1" s="578"/>
      <c r="LHS1" s="578"/>
      <c r="LHT1" s="578"/>
      <c r="LHU1" s="578"/>
      <c r="LHV1" s="578"/>
      <c r="LHW1" s="578"/>
      <c r="LHX1" s="578"/>
      <c r="LHY1" s="578"/>
      <c r="LHZ1" s="578"/>
      <c r="LIA1" s="578"/>
      <c r="LIB1" s="578"/>
      <c r="LIC1" s="578"/>
      <c r="LID1" s="578"/>
      <c r="LIE1" s="578"/>
      <c r="LIF1" s="578"/>
      <c r="LIG1" s="578"/>
      <c r="LIH1" s="578"/>
      <c r="LII1" s="578"/>
      <c r="LIJ1" s="578"/>
      <c r="LIK1" s="578"/>
      <c r="LIL1" s="578"/>
      <c r="LIM1" s="578"/>
      <c r="LIN1" s="578"/>
      <c r="LIO1" s="578"/>
      <c r="LIP1" s="578"/>
      <c r="LIQ1" s="578"/>
      <c r="LIR1" s="578"/>
      <c r="LIS1" s="578"/>
      <c r="LIT1" s="578"/>
      <c r="LIU1" s="578"/>
      <c r="LIV1" s="578"/>
      <c r="LIW1" s="578"/>
      <c r="LIX1" s="578"/>
      <c r="LIY1" s="578"/>
      <c r="LIZ1" s="578"/>
      <c r="LJA1" s="578"/>
      <c r="LJB1" s="578"/>
      <c r="LJC1" s="578"/>
      <c r="LJD1" s="578"/>
      <c r="LJE1" s="578"/>
      <c r="LJF1" s="578"/>
      <c r="LJG1" s="578"/>
      <c r="LJH1" s="578"/>
      <c r="LJI1" s="578"/>
      <c r="LJJ1" s="578"/>
      <c r="LJK1" s="578"/>
      <c r="LJL1" s="578"/>
      <c r="LJM1" s="578"/>
      <c r="LJN1" s="578"/>
      <c r="LJO1" s="578"/>
      <c r="LJP1" s="578"/>
      <c r="LJQ1" s="578"/>
      <c r="LJR1" s="578"/>
      <c r="LJS1" s="578"/>
      <c r="LJT1" s="578"/>
      <c r="LJU1" s="578"/>
      <c r="LJV1" s="578"/>
      <c r="LJW1" s="578"/>
      <c r="LJX1" s="578"/>
      <c r="LJY1" s="578"/>
      <c r="LJZ1" s="578"/>
      <c r="LKA1" s="578"/>
      <c r="LKB1" s="578"/>
      <c r="LKC1" s="578"/>
      <c r="LKD1" s="578"/>
      <c r="LKE1" s="578"/>
      <c r="LKF1" s="578"/>
      <c r="LKG1" s="578"/>
      <c r="LKH1" s="578"/>
      <c r="LKI1" s="578"/>
      <c r="LKJ1" s="578"/>
      <c r="LKK1" s="578"/>
      <c r="LKL1" s="578"/>
      <c r="LKM1" s="578"/>
      <c r="LKN1" s="578"/>
      <c r="LKO1" s="578"/>
      <c r="LKP1" s="578"/>
      <c r="LKQ1" s="578"/>
      <c r="LKR1" s="578"/>
      <c r="LKS1" s="578"/>
      <c r="LKT1" s="578"/>
      <c r="LKU1" s="578"/>
      <c r="LKV1" s="578"/>
      <c r="LKW1" s="578"/>
      <c r="LKX1" s="578"/>
      <c r="LKY1" s="578"/>
      <c r="LKZ1" s="578"/>
      <c r="LLA1" s="578"/>
      <c r="LLB1" s="578"/>
      <c r="LLC1" s="578"/>
      <c r="LLD1" s="578"/>
      <c r="LLE1" s="578"/>
      <c r="LLF1" s="578"/>
      <c r="LLG1" s="578"/>
      <c r="LLH1" s="578"/>
      <c r="LLI1" s="578"/>
      <c r="LLJ1" s="578"/>
      <c r="LLK1" s="578"/>
      <c r="LLL1" s="578"/>
      <c r="LLM1" s="578"/>
      <c r="LLN1" s="578"/>
      <c r="LLO1" s="578"/>
      <c r="LLP1" s="578"/>
      <c r="LLQ1" s="578"/>
      <c r="LLR1" s="578"/>
      <c r="LLS1" s="578"/>
      <c r="LLT1" s="578"/>
      <c r="LLU1" s="578"/>
      <c r="LLV1" s="578"/>
      <c r="LLW1" s="578"/>
      <c r="LLX1" s="578"/>
      <c r="LLY1" s="578"/>
      <c r="LLZ1" s="578"/>
      <c r="LMA1" s="578"/>
      <c r="LMB1" s="578"/>
      <c r="LMC1" s="578"/>
      <c r="LMD1" s="578"/>
      <c r="LME1" s="578"/>
      <c r="LMF1" s="578"/>
      <c r="LMG1" s="578"/>
      <c r="LMH1" s="578"/>
      <c r="LMI1" s="578"/>
      <c r="LMJ1" s="578"/>
      <c r="LMK1" s="578"/>
      <c r="LML1" s="578"/>
      <c r="LMM1" s="578"/>
      <c r="LMN1" s="578"/>
      <c r="LMO1" s="578"/>
      <c r="LMP1" s="578"/>
      <c r="LMQ1" s="578"/>
      <c r="LMR1" s="578"/>
      <c r="LMS1" s="578"/>
      <c r="LMT1" s="578"/>
      <c r="LMU1" s="578"/>
      <c r="LMV1" s="578"/>
      <c r="LMW1" s="578"/>
      <c r="LMX1" s="578"/>
      <c r="LMY1" s="578"/>
      <c r="LMZ1" s="578"/>
      <c r="LNA1" s="578"/>
      <c r="LNB1" s="578"/>
      <c r="LNC1" s="578"/>
      <c r="LND1" s="578"/>
      <c r="LNE1" s="578"/>
      <c r="LNF1" s="578"/>
      <c r="LNG1" s="578"/>
      <c r="LNH1" s="578"/>
      <c r="LNI1" s="578"/>
      <c r="LNJ1" s="578"/>
      <c r="LNK1" s="578"/>
      <c r="LNL1" s="578"/>
      <c r="LNM1" s="578"/>
      <c r="LNN1" s="578"/>
      <c r="LNO1" s="578"/>
      <c r="LNP1" s="578"/>
      <c r="LNQ1" s="578"/>
      <c r="LNR1" s="578"/>
      <c r="LNS1" s="578"/>
      <c r="LNT1" s="578"/>
      <c r="LNU1" s="578"/>
      <c r="LNV1" s="578"/>
      <c r="LNW1" s="578"/>
      <c r="LNX1" s="578"/>
      <c r="LNY1" s="578"/>
      <c r="LNZ1" s="578"/>
      <c r="LOA1" s="578"/>
      <c r="LOB1" s="578"/>
      <c r="LOC1" s="578"/>
      <c r="LOD1" s="578"/>
      <c r="LOE1" s="578"/>
      <c r="LOF1" s="578"/>
      <c r="LOG1" s="578"/>
      <c r="LOH1" s="578"/>
      <c r="LOI1" s="578"/>
      <c r="LOJ1" s="578"/>
      <c r="LOK1" s="578"/>
      <c r="LOL1" s="578"/>
      <c r="LOM1" s="578"/>
      <c r="LON1" s="578"/>
      <c r="LOO1" s="578"/>
      <c r="LOP1" s="578"/>
      <c r="LOQ1" s="578"/>
      <c r="LOR1" s="578"/>
      <c r="LOS1" s="578"/>
      <c r="LOT1" s="578"/>
      <c r="LOU1" s="578"/>
      <c r="LOV1" s="578"/>
      <c r="LOW1" s="578"/>
      <c r="LOX1" s="578"/>
      <c r="LOY1" s="578"/>
      <c r="LOZ1" s="578"/>
      <c r="LPA1" s="578"/>
      <c r="LPB1" s="578"/>
      <c r="LPC1" s="578"/>
      <c r="LPD1" s="578"/>
      <c r="LPE1" s="578"/>
      <c r="LPF1" s="578"/>
      <c r="LPG1" s="578"/>
      <c r="LPH1" s="578"/>
      <c r="LPI1" s="578"/>
      <c r="LPJ1" s="578"/>
      <c r="LPK1" s="578"/>
      <c r="LPL1" s="578"/>
      <c r="LPM1" s="578"/>
      <c r="LPN1" s="578"/>
      <c r="LPO1" s="578"/>
      <c r="LPP1" s="578"/>
      <c r="LPQ1" s="578"/>
      <c r="LPR1" s="578"/>
      <c r="LPS1" s="578"/>
      <c r="LPT1" s="578"/>
      <c r="LPU1" s="578"/>
      <c r="LPV1" s="578"/>
      <c r="LPW1" s="578"/>
      <c r="LPX1" s="578"/>
      <c r="LPY1" s="578"/>
      <c r="LPZ1" s="578"/>
      <c r="LQA1" s="578"/>
      <c r="LQB1" s="578"/>
      <c r="LQC1" s="578"/>
      <c r="LQD1" s="578"/>
      <c r="LQE1" s="578"/>
      <c r="LQF1" s="578"/>
      <c r="LQG1" s="578"/>
      <c r="LQH1" s="578"/>
      <c r="LQI1" s="578"/>
      <c r="LQJ1" s="578"/>
      <c r="LQK1" s="578"/>
      <c r="LQL1" s="578"/>
      <c r="LQM1" s="578"/>
      <c r="LQN1" s="578"/>
      <c r="LQO1" s="578"/>
      <c r="LQP1" s="578"/>
      <c r="LQQ1" s="578"/>
      <c r="LQR1" s="578"/>
      <c r="LQS1" s="578"/>
      <c r="LQT1" s="578"/>
      <c r="LQU1" s="578"/>
      <c r="LQV1" s="578"/>
      <c r="LQW1" s="578"/>
      <c r="LQX1" s="578"/>
      <c r="LQY1" s="578"/>
      <c r="LQZ1" s="578"/>
      <c r="LRA1" s="578"/>
      <c r="LRB1" s="578"/>
      <c r="LRC1" s="578"/>
      <c r="LRD1" s="578"/>
      <c r="LRE1" s="578"/>
      <c r="LRF1" s="578"/>
      <c r="LRG1" s="578"/>
      <c r="LRH1" s="578"/>
      <c r="LRI1" s="578"/>
      <c r="LRJ1" s="578"/>
      <c r="LRK1" s="578"/>
      <c r="LRL1" s="578"/>
      <c r="LRM1" s="578"/>
      <c r="LRN1" s="578"/>
      <c r="LRO1" s="578"/>
      <c r="LRP1" s="578"/>
      <c r="LRQ1" s="578"/>
      <c r="LRR1" s="578"/>
      <c r="LRS1" s="578"/>
      <c r="LRT1" s="578"/>
      <c r="LRU1" s="578"/>
      <c r="LRV1" s="578"/>
      <c r="LRW1" s="578"/>
      <c r="LRX1" s="578"/>
      <c r="LRY1" s="578"/>
      <c r="LRZ1" s="578"/>
      <c r="LSA1" s="578"/>
      <c r="LSB1" s="578"/>
      <c r="LSC1" s="578"/>
      <c r="LSD1" s="578"/>
      <c r="LSE1" s="578"/>
      <c r="LSF1" s="578"/>
      <c r="LSG1" s="578"/>
      <c r="LSH1" s="578"/>
      <c r="LSI1" s="578"/>
      <c r="LSJ1" s="578"/>
      <c r="LSK1" s="578"/>
      <c r="LSL1" s="578"/>
      <c r="LSM1" s="578"/>
      <c r="LSN1" s="578"/>
      <c r="LSO1" s="578"/>
      <c r="LSP1" s="578"/>
      <c r="LSQ1" s="578"/>
      <c r="LSR1" s="578"/>
      <c r="LSS1" s="578"/>
      <c r="LST1" s="578"/>
      <c r="LSU1" s="578"/>
      <c r="LSV1" s="578"/>
      <c r="LSW1" s="578"/>
      <c r="LSX1" s="578"/>
      <c r="LSY1" s="578"/>
      <c r="LSZ1" s="578"/>
      <c r="LTA1" s="578"/>
      <c r="LTB1" s="578"/>
      <c r="LTC1" s="578"/>
      <c r="LTD1" s="578"/>
      <c r="LTE1" s="578"/>
      <c r="LTF1" s="578"/>
      <c r="LTG1" s="578"/>
      <c r="LTH1" s="578"/>
      <c r="LTI1" s="578"/>
      <c r="LTJ1" s="578"/>
      <c r="LTK1" s="578"/>
      <c r="LTL1" s="578"/>
      <c r="LTM1" s="578"/>
      <c r="LTN1" s="578"/>
      <c r="LTO1" s="578"/>
      <c r="LTP1" s="578"/>
      <c r="LTQ1" s="578"/>
      <c r="LTR1" s="578"/>
      <c r="LTS1" s="578"/>
      <c r="LTT1" s="578"/>
      <c r="LTU1" s="578"/>
      <c r="LTV1" s="578"/>
      <c r="LTW1" s="578"/>
      <c r="LTX1" s="578"/>
      <c r="LTY1" s="578"/>
      <c r="LTZ1" s="578"/>
      <c r="LUA1" s="578"/>
      <c r="LUB1" s="578"/>
      <c r="LUC1" s="578"/>
      <c r="LUD1" s="578"/>
      <c r="LUE1" s="578"/>
      <c r="LUF1" s="578"/>
      <c r="LUG1" s="578"/>
      <c r="LUH1" s="578"/>
      <c r="LUI1" s="578"/>
      <c r="LUJ1" s="578"/>
      <c r="LUK1" s="578"/>
      <c r="LUL1" s="578"/>
      <c r="LUM1" s="578"/>
      <c r="LUN1" s="578"/>
      <c r="LUO1" s="578"/>
      <c r="LUP1" s="578"/>
      <c r="LUQ1" s="578"/>
      <c r="LUR1" s="578"/>
      <c r="LUS1" s="578"/>
      <c r="LUT1" s="578"/>
      <c r="LUU1" s="578"/>
      <c r="LUV1" s="578"/>
      <c r="LUW1" s="578"/>
      <c r="LUX1" s="578"/>
      <c r="LUY1" s="578"/>
      <c r="LUZ1" s="578"/>
      <c r="LVA1" s="578"/>
      <c r="LVB1" s="578"/>
      <c r="LVC1" s="578"/>
      <c r="LVD1" s="578"/>
      <c r="LVE1" s="578"/>
      <c r="LVF1" s="578"/>
      <c r="LVG1" s="578"/>
      <c r="LVH1" s="578"/>
      <c r="LVI1" s="578"/>
      <c r="LVJ1" s="578"/>
      <c r="LVK1" s="578"/>
      <c r="LVL1" s="578"/>
      <c r="LVM1" s="578"/>
      <c r="LVN1" s="578"/>
      <c r="LVO1" s="578"/>
      <c r="LVP1" s="578"/>
      <c r="LVQ1" s="578"/>
      <c r="LVR1" s="578"/>
      <c r="LVS1" s="578"/>
      <c r="LVT1" s="578"/>
      <c r="LVU1" s="578"/>
      <c r="LVV1" s="578"/>
      <c r="LVW1" s="578"/>
      <c r="LVX1" s="578"/>
      <c r="LVY1" s="578"/>
      <c r="LVZ1" s="578"/>
      <c r="LWA1" s="578"/>
      <c r="LWB1" s="578"/>
      <c r="LWC1" s="578"/>
      <c r="LWD1" s="578"/>
      <c r="LWE1" s="578"/>
      <c r="LWF1" s="578"/>
      <c r="LWG1" s="578"/>
      <c r="LWH1" s="578"/>
      <c r="LWI1" s="578"/>
      <c r="LWJ1" s="578"/>
      <c r="LWK1" s="578"/>
      <c r="LWL1" s="578"/>
      <c r="LWM1" s="578"/>
      <c r="LWN1" s="578"/>
      <c r="LWO1" s="578"/>
      <c r="LWP1" s="578"/>
      <c r="LWQ1" s="578"/>
      <c r="LWR1" s="578"/>
      <c r="LWS1" s="578"/>
      <c r="LWT1" s="578"/>
      <c r="LWU1" s="578"/>
      <c r="LWV1" s="578"/>
      <c r="LWW1" s="578"/>
      <c r="LWX1" s="578"/>
      <c r="LWY1" s="578"/>
      <c r="LWZ1" s="578"/>
      <c r="LXA1" s="578"/>
      <c r="LXB1" s="578"/>
      <c r="LXC1" s="578"/>
      <c r="LXD1" s="578"/>
      <c r="LXE1" s="578"/>
      <c r="LXF1" s="578"/>
      <c r="LXG1" s="578"/>
      <c r="LXH1" s="578"/>
      <c r="LXI1" s="578"/>
      <c r="LXJ1" s="578"/>
      <c r="LXK1" s="578"/>
      <c r="LXL1" s="578"/>
      <c r="LXM1" s="578"/>
      <c r="LXN1" s="578"/>
      <c r="LXO1" s="578"/>
      <c r="LXP1" s="578"/>
      <c r="LXQ1" s="578"/>
      <c r="LXR1" s="578"/>
      <c r="LXS1" s="578"/>
      <c r="LXT1" s="578"/>
      <c r="LXU1" s="578"/>
      <c r="LXV1" s="578"/>
      <c r="LXW1" s="578"/>
      <c r="LXX1" s="578"/>
      <c r="LXY1" s="578"/>
      <c r="LXZ1" s="578"/>
      <c r="LYA1" s="578"/>
      <c r="LYB1" s="578"/>
      <c r="LYC1" s="578"/>
      <c r="LYD1" s="578"/>
      <c r="LYE1" s="578"/>
      <c r="LYF1" s="578"/>
      <c r="LYG1" s="578"/>
      <c r="LYH1" s="578"/>
      <c r="LYI1" s="578"/>
      <c r="LYJ1" s="578"/>
      <c r="LYK1" s="578"/>
      <c r="LYL1" s="578"/>
      <c r="LYM1" s="578"/>
      <c r="LYN1" s="578"/>
      <c r="LYO1" s="578"/>
      <c r="LYP1" s="578"/>
      <c r="LYQ1" s="578"/>
      <c r="LYR1" s="578"/>
      <c r="LYS1" s="578"/>
      <c r="LYT1" s="578"/>
      <c r="LYU1" s="578"/>
      <c r="LYV1" s="578"/>
      <c r="LYW1" s="578"/>
      <c r="LYX1" s="578"/>
      <c r="LYY1" s="578"/>
      <c r="LYZ1" s="578"/>
      <c r="LZA1" s="578"/>
      <c r="LZB1" s="578"/>
      <c r="LZC1" s="578"/>
      <c r="LZD1" s="578"/>
      <c r="LZE1" s="578"/>
      <c r="LZF1" s="578"/>
      <c r="LZG1" s="578"/>
      <c r="LZH1" s="578"/>
      <c r="LZI1" s="578"/>
      <c r="LZJ1" s="578"/>
      <c r="LZK1" s="578"/>
      <c r="LZL1" s="578"/>
      <c r="LZM1" s="578"/>
      <c r="LZN1" s="578"/>
      <c r="LZO1" s="578"/>
      <c r="LZP1" s="578"/>
      <c r="LZQ1" s="578"/>
      <c r="LZR1" s="578"/>
      <c r="LZS1" s="578"/>
      <c r="LZT1" s="578"/>
      <c r="LZU1" s="578"/>
      <c r="LZV1" s="578"/>
      <c r="LZW1" s="578"/>
      <c r="LZX1" s="578"/>
      <c r="LZY1" s="578"/>
      <c r="LZZ1" s="578"/>
      <c r="MAA1" s="578"/>
      <c r="MAB1" s="578"/>
      <c r="MAC1" s="578"/>
      <c r="MAD1" s="578"/>
      <c r="MAE1" s="578"/>
      <c r="MAF1" s="578"/>
      <c r="MAG1" s="578"/>
      <c r="MAH1" s="578"/>
      <c r="MAI1" s="578"/>
      <c r="MAJ1" s="578"/>
      <c r="MAK1" s="578"/>
      <c r="MAL1" s="578"/>
      <c r="MAM1" s="578"/>
      <c r="MAN1" s="578"/>
      <c r="MAO1" s="578"/>
      <c r="MAP1" s="578"/>
      <c r="MAQ1" s="578"/>
      <c r="MAR1" s="578"/>
      <c r="MAS1" s="578"/>
      <c r="MAT1" s="578"/>
      <c r="MAU1" s="578"/>
      <c r="MAV1" s="578"/>
      <c r="MAW1" s="578"/>
      <c r="MAX1" s="578"/>
      <c r="MAY1" s="578"/>
      <c r="MAZ1" s="578"/>
      <c r="MBA1" s="578"/>
      <c r="MBB1" s="578"/>
      <c r="MBC1" s="578"/>
      <c r="MBD1" s="578"/>
      <c r="MBE1" s="578"/>
      <c r="MBF1" s="578"/>
      <c r="MBG1" s="578"/>
      <c r="MBH1" s="578"/>
      <c r="MBI1" s="578"/>
      <c r="MBJ1" s="578"/>
      <c r="MBK1" s="578"/>
      <c r="MBL1" s="578"/>
      <c r="MBM1" s="578"/>
      <c r="MBN1" s="578"/>
      <c r="MBO1" s="578"/>
      <c r="MBP1" s="578"/>
      <c r="MBQ1" s="578"/>
      <c r="MBR1" s="578"/>
      <c r="MBS1" s="578"/>
      <c r="MBT1" s="578"/>
      <c r="MBU1" s="578"/>
      <c r="MBV1" s="578"/>
      <c r="MBW1" s="578"/>
      <c r="MBX1" s="578"/>
      <c r="MBY1" s="578"/>
      <c r="MBZ1" s="578"/>
      <c r="MCA1" s="578"/>
      <c r="MCB1" s="578"/>
      <c r="MCC1" s="578"/>
      <c r="MCD1" s="578"/>
      <c r="MCE1" s="578"/>
      <c r="MCF1" s="578"/>
      <c r="MCG1" s="578"/>
      <c r="MCH1" s="578"/>
      <c r="MCI1" s="578"/>
      <c r="MCJ1" s="578"/>
      <c r="MCK1" s="578"/>
      <c r="MCL1" s="578"/>
      <c r="MCM1" s="578"/>
      <c r="MCN1" s="578"/>
      <c r="MCO1" s="578"/>
      <c r="MCP1" s="578"/>
      <c r="MCQ1" s="578"/>
      <c r="MCR1" s="578"/>
      <c r="MCS1" s="578"/>
      <c r="MCT1" s="578"/>
      <c r="MCU1" s="578"/>
      <c r="MCV1" s="578"/>
      <c r="MCW1" s="578"/>
      <c r="MCX1" s="578"/>
      <c r="MCY1" s="578"/>
      <c r="MCZ1" s="578"/>
      <c r="MDA1" s="578"/>
      <c r="MDB1" s="578"/>
      <c r="MDC1" s="578"/>
      <c r="MDD1" s="578"/>
      <c r="MDE1" s="578"/>
      <c r="MDF1" s="578"/>
      <c r="MDG1" s="578"/>
      <c r="MDH1" s="578"/>
      <c r="MDI1" s="578"/>
      <c r="MDJ1" s="578"/>
      <c r="MDK1" s="578"/>
      <c r="MDL1" s="578"/>
      <c r="MDM1" s="578"/>
      <c r="MDN1" s="578"/>
      <c r="MDO1" s="578"/>
      <c r="MDP1" s="578"/>
      <c r="MDQ1" s="578"/>
      <c r="MDR1" s="578"/>
      <c r="MDS1" s="578"/>
      <c r="MDT1" s="578"/>
      <c r="MDU1" s="578"/>
      <c r="MDV1" s="578"/>
      <c r="MDW1" s="578"/>
      <c r="MDX1" s="578"/>
      <c r="MDY1" s="578"/>
      <c r="MDZ1" s="578"/>
      <c r="MEA1" s="578"/>
      <c r="MEB1" s="578"/>
      <c r="MEC1" s="578"/>
      <c r="MED1" s="578"/>
      <c r="MEE1" s="578"/>
      <c r="MEF1" s="578"/>
      <c r="MEG1" s="578"/>
      <c r="MEH1" s="578"/>
      <c r="MEI1" s="578"/>
      <c r="MEJ1" s="578"/>
      <c r="MEK1" s="578"/>
      <c r="MEL1" s="578"/>
      <c r="MEM1" s="578"/>
      <c r="MEN1" s="578"/>
      <c r="MEO1" s="578"/>
      <c r="MEP1" s="578"/>
      <c r="MEQ1" s="578"/>
      <c r="MER1" s="578"/>
      <c r="MES1" s="578"/>
      <c r="MET1" s="578"/>
      <c r="MEU1" s="578"/>
      <c r="MEV1" s="578"/>
      <c r="MEW1" s="578"/>
      <c r="MEX1" s="578"/>
      <c r="MEY1" s="578"/>
      <c r="MEZ1" s="578"/>
      <c r="MFA1" s="578"/>
      <c r="MFB1" s="578"/>
      <c r="MFC1" s="578"/>
      <c r="MFD1" s="578"/>
      <c r="MFE1" s="578"/>
      <c r="MFF1" s="578"/>
      <c r="MFG1" s="578"/>
      <c r="MFH1" s="578"/>
      <c r="MFI1" s="578"/>
      <c r="MFJ1" s="578"/>
      <c r="MFK1" s="578"/>
      <c r="MFL1" s="578"/>
      <c r="MFM1" s="578"/>
      <c r="MFN1" s="578"/>
      <c r="MFO1" s="578"/>
      <c r="MFP1" s="578"/>
      <c r="MFQ1" s="578"/>
      <c r="MFR1" s="578"/>
      <c r="MFS1" s="578"/>
      <c r="MFT1" s="578"/>
      <c r="MFU1" s="578"/>
      <c r="MFV1" s="578"/>
      <c r="MFW1" s="578"/>
      <c r="MFX1" s="578"/>
      <c r="MFY1" s="578"/>
      <c r="MFZ1" s="578"/>
      <c r="MGA1" s="578"/>
      <c r="MGB1" s="578"/>
      <c r="MGC1" s="578"/>
      <c r="MGD1" s="578"/>
      <c r="MGE1" s="578"/>
      <c r="MGF1" s="578"/>
      <c r="MGG1" s="578"/>
      <c r="MGH1" s="578"/>
      <c r="MGI1" s="578"/>
      <c r="MGJ1" s="578"/>
      <c r="MGK1" s="578"/>
      <c r="MGL1" s="578"/>
      <c r="MGM1" s="578"/>
      <c r="MGN1" s="578"/>
      <c r="MGO1" s="578"/>
      <c r="MGP1" s="578"/>
      <c r="MGQ1" s="578"/>
      <c r="MGR1" s="578"/>
      <c r="MGS1" s="578"/>
      <c r="MGT1" s="578"/>
      <c r="MGU1" s="578"/>
      <c r="MGV1" s="578"/>
      <c r="MGW1" s="578"/>
      <c r="MGX1" s="578"/>
      <c r="MGY1" s="578"/>
      <c r="MGZ1" s="578"/>
      <c r="MHA1" s="578"/>
      <c r="MHB1" s="578"/>
      <c r="MHC1" s="578"/>
      <c r="MHD1" s="578"/>
      <c r="MHE1" s="578"/>
      <c r="MHF1" s="578"/>
      <c r="MHG1" s="578"/>
      <c r="MHH1" s="578"/>
      <c r="MHI1" s="578"/>
      <c r="MHJ1" s="578"/>
      <c r="MHK1" s="578"/>
      <c r="MHL1" s="578"/>
      <c r="MHM1" s="578"/>
      <c r="MHN1" s="578"/>
      <c r="MHO1" s="578"/>
      <c r="MHP1" s="578"/>
      <c r="MHQ1" s="578"/>
      <c r="MHR1" s="578"/>
      <c r="MHS1" s="578"/>
      <c r="MHT1" s="578"/>
      <c r="MHU1" s="578"/>
      <c r="MHV1" s="578"/>
      <c r="MHW1" s="578"/>
      <c r="MHX1" s="578"/>
      <c r="MHY1" s="578"/>
      <c r="MHZ1" s="578"/>
      <c r="MIA1" s="578"/>
      <c r="MIB1" s="578"/>
      <c r="MIC1" s="578"/>
      <c r="MID1" s="578"/>
      <c r="MIE1" s="578"/>
      <c r="MIF1" s="578"/>
      <c r="MIG1" s="578"/>
      <c r="MIH1" s="578"/>
      <c r="MII1" s="578"/>
      <c r="MIJ1" s="578"/>
      <c r="MIK1" s="578"/>
      <c r="MIL1" s="578"/>
      <c r="MIM1" s="578"/>
      <c r="MIN1" s="578"/>
      <c r="MIO1" s="578"/>
      <c r="MIP1" s="578"/>
      <c r="MIQ1" s="578"/>
      <c r="MIR1" s="578"/>
      <c r="MIS1" s="578"/>
      <c r="MIT1" s="578"/>
      <c r="MIU1" s="578"/>
      <c r="MIV1" s="578"/>
      <c r="MIW1" s="578"/>
      <c r="MIX1" s="578"/>
      <c r="MIY1" s="578"/>
      <c r="MIZ1" s="578"/>
      <c r="MJA1" s="578"/>
      <c r="MJB1" s="578"/>
      <c r="MJC1" s="578"/>
      <c r="MJD1" s="578"/>
      <c r="MJE1" s="578"/>
      <c r="MJF1" s="578"/>
      <c r="MJG1" s="578"/>
      <c r="MJH1" s="578"/>
      <c r="MJI1" s="578"/>
      <c r="MJJ1" s="578"/>
      <c r="MJK1" s="578"/>
      <c r="MJL1" s="578"/>
      <c r="MJM1" s="578"/>
      <c r="MJN1" s="578"/>
      <c r="MJO1" s="578"/>
      <c r="MJP1" s="578"/>
      <c r="MJQ1" s="578"/>
      <c r="MJR1" s="578"/>
      <c r="MJS1" s="578"/>
      <c r="MJT1" s="578"/>
      <c r="MJU1" s="578"/>
      <c r="MJV1" s="578"/>
      <c r="MJW1" s="578"/>
      <c r="MJX1" s="578"/>
      <c r="MJY1" s="578"/>
      <c r="MJZ1" s="578"/>
      <c r="MKA1" s="578"/>
      <c r="MKB1" s="578"/>
      <c r="MKC1" s="578"/>
      <c r="MKD1" s="578"/>
      <c r="MKE1" s="578"/>
      <c r="MKF1" s="578"/>
      <c r="MKG1" s="578"/>
      <c r="MKH1" s="578"/>
      <c r="MKI1" s="578"/>
      <c r="MKJ1" s="578"/>
      <c r="MKK1" s="578"/>
      <c r="MKL1" s="578"/>
      <c r="MKM1" s="578"/>
      <c r="MKN1" s="578"/>
      <c r="MKO1" s="578"/>
      <c r="MKP1" s="578"/>
      <c r="MKQ1" s="578"/>
      <c r="MKR1" s="578"/>
      <c r="MKS1" s="578"/>
      <c r="MKT1" s="578"/>
      <c r="MKU1" s="578"/>
      <c r="MKV1" s="578"/>
      <c r="MKW1" s="578"/>
      <c r="MKX1" s="578"/>
      <c r="MKY1" s="578"/>
      <c r="MKZ1" s="578"/>
      <c r="MLA1" s="578"/>
      <c r="MLB1" s="578"/>
      <c r="MLC1" s="578"/>
      <c r="MLD1" s="578"/>
      <c r="MLE1" s="578"/>
      <c r="MLF1" s="578"/>
      <c r="MLG1" s="578"/>
      <c r="MLH1" s="578"/>
      <c r="MLI1" s="578"/>
      <c r="MLJ1" s="578"/>
      <c r="MLK1" s="578"/>
      <c r="MLL1" s="578"/>
      <c r="MLM1" s="578"/>
      <c r="MLN1" s="578"/>
      <c r="MLO1" s="578"/>
      <c r="MLP1" s="578"/>
      <c r="MLQ1" s="578"/>
      <c r="MLR1" s="578"/>
      <c r="MLS1" s="578"/>
      <c r="MLT1" s="578"/>
      <c r="MLU1" s="578"/>
      <c r="MLV1" s="578"/>
      <c r="MLW1" s="578"/>
      <c r="MLX1" s="578"/>
      <c r="MLY1" s="578"/>
      <c r="MLZ1" s="578"/>
      <c r="MMA1" s="578"/>
      <c r="MMB1" s="578"/>
      <c r="MMC1" s="578"/>
      <c r="MMD1" s="578"/>
      <c r="MME1" s="578"/>
      <c r="MMF1" s="578"/>
      <c r="MMG1" s="578"/>
      <c r="MMH1" s="578"/>
      <c r="MMI1" s="578"/>
      <c r="MMJ1" s="578"/>
      <c r="MMK1" s="578"/>
      <c r="MML1" s="578"/>
      <c r="MMM1" s="578"/>
      <c r="MMN1" s="578"/>
      <c r="MMO1" s="578"/>
      <c r="MMP1" s="578"/>
      <c r="MMQ1" s="578"/>
      <c r="MMR1" s="578"/>
      <c r="MMS1" s="578"/>
      <c r="MMT1" s="578"/>
      <c r="MMU1" s="578"/>
      <c r="MMV1" s="578"/>
      <c r="MMW1" s="578"/>
      <c r="MMX1" s="578"/>
      <c r="MMY1" s="578"/>
      <c r="MMZ1" s="578"/>
      <c r="MNA1" s="578"/>
      <c r="MNB1" s="578"/>
      <c r="MNC1" s="578"/>
      <c r="MND1" s="578"/>
      <c r="MNE1" s="578"/>
      <c r="MNF1" s="578"/>
      <c r="MNG1" s="578"/>
      <c r="MNH1" s="578"/>
      <c r="MNI1" s="578"/>
      <c r="MNJ1" s="578"/>
      <c r="MNK1" s="578"/>
      <c r="MNL1" s="578"/>
      <c r="MNM1" s="578"/>
      <c r="MNN1" s="578"/>
      <c r="MNO1" s="578"/>
      <c r="MNP1" s="578"/>
      <c r="MNQ1" s="578"/>
      <c r="MNR1" s="578"/>
      <c r="MNS1" s="578"/>
      <c r="MNT1" s="578"/>
      <c r="MNU1" s="578"/>
      <c r="MNV1" s="578"/>
      <c r="MNW1" s="578"/>
      <c r="MNX1" s="578"/>
      <c r="MNY1" s="578"/>
      <c r="MNZ1" s="578"/>
      <c r="MOA1" s="578"/>
      <c r="MOB1" s="578"/>
      <c r="MOC1" s="578"/>
      <c r="MOD1" s="578"/>
      <c r="MOE1" s="578"/>
      <c r="MOF1" s="578"/>
      <c r="MOG1" s="578"/>
      <c r="MOH1" s="578"/>
      <c r="MOI1" s="578"/>
      <c r="MOJ1" s="578"/>
      <c r="MOK1" s="578"/>
      <c r="MOL1" s="578"/>
      <c r="MOM1" s="578"/>
      <c r="MON1" s="578"/>
      <c r="MOO1" s="578"/>
      <c r="MOP1" s="578"/>
      <c r="MOQ1" s="578"/>
      <c r="MOR1" s="578"/>
      <c r="MOS1" s="578"/>
      <c r="MOT1" s="578"/>
      <c r="MOU1" s="578"/>
      <c r="MOV1" s="578"/>
      <c r="MOW1" s="578"/>
      <c r="MOX1" s="578"/>
      <c r="MOY1" s="578"/>
      <c r="MOZ1" s="578"/>
      <c r="MPA1" s="578"/>
      <c r="MPB1" s="578"/>
      <c r="MPC1" s="578"/>
      <c r="MPD1" s="578"/>
      <c r="MPE1" s="578"/>
      <c r="MPF1" s="578"/>
      <c r="MPG1" s="578"/>
      <c r="MPH1" s="578"/>
      <c r="MPI1" s="578"/>
      <c r="MPJ1" s="578"/>
      <c r="MPK1" s="578"/>
      <c r="MPL1" s="578"/>
      <c r="MPM1" s="578"/>
      <c r="MPN1" s="578"/>
      <c r="MPO1" s="578"/>
      <c r="MPP1" s="578"/>
      <c r="MPQ1" s="578"/>
      <c r="MPR1" s="578"/>
      <c r="MPS1" s="578"/>
      <c r="MPT1" s="578"/>
      <c r="MPU1" s="578"/>
      <c r="MPV1" s="578"/>
      <c r="MPW1" s="578"/>
      <c r="MPX1" s="578"/>
      <c r="MPY1" s="578"/>
      <c r="MPZ1" s="578"/>
      <c r="MQA1" s="578"/>
      <c r="MQB1" s="578"/>
      <c r="MQC1" s="578"/>
      <c r="MQD1" s="578"/>
      <c r="MQE1" s="578"/>
      <c r="MQF1" s="578"/>
      <c r="MQG1" s="578"/>
      <c r="MQH1" s="578"/>
      <c r="MQI1" s="578"/>
      <c r="MQJ1" s="578"/>
      <c r="MQK1" s="578"/>
      <c r="MQL1" s="578"/>
      <c r="MQM1" s="578"/>
      <c r="MQN1" s="578"/>
      <c r="MQO1" s="578"/>
      <c r="MQP1" s="578"/>
      <c r="MQQ1" s="578"/>
      <c r="MQR1" s="578"/>
      <c r="MQS1" s="578"/>
      <c r="MQT1" s="578"/>
      <c r="MQU1" s="578"/>
      <c r="MQV1" s="578"/>
      <c r="MQW1" s="578"/>
      <c r="MQX1" s="578"/>
      <c r="MQY1" s="578"/>
      <c r="MQZ1" s="578"/>
      <c r="MRA1" s="578"/>
      <c r="MRB1" s="578"/>
      <c r="MRC1" s="578"/>
      <c r="MRD1" s="578"/>
      <c r="MRE1" s="578"/>
      <c r="MRF1" s="578"/>
      <c r="MRG1" s="578"/>
      <c r="MRH1" s="578"/>
      <c r="MRI1" s="578"/>
      <c r="MRJ1" s="578"/>
      <c r="MRK1" s="578"/>
      <c r="MRL1" s="578"/>
      <c r="MRM1" s="578"/>
      <c r="MRN1" s="578"/>
      <c r="MRO1" s="578"/>
      <c r="MRP1" s="578"/>
      <c r="MRQ1" s="578"/>
      <c r="MRR1" s="578"/>
      <c r="MRS1" s="578"/>
      <c r="MRT1" s="578"/>
      <c r="MRU1" s="578"/>
      <c r="MRV1" s="578"/>
      <c r="MRW1" s="578"/>
      <c r="MRX1" s="578"/>
      <c r="MRY1" s="578"/>
      <c r="MRZ1" s="578"/>
      <c r="MSA1" s="578"/>
      <c r="MSB1" s="578"/>
      <c r="MSC1" s="578"/>
      <c r="MSD1" s="578"/>
      <c r="MSE1" s="578"/>
      <c r="MSF1" s="578"/>
      <c r="MSG1" s="578"/>
      <c r="MSH1" s="578"/>
      <c r="MSI1" s="578"/>
      <c r="MSJ1" s="578"/>
      <c r="MSK1" s="578"/>
      <c r="MSL1" s="578"/>
      <c r="MSM1" s="578"/>
      <c r="MSN1" s="578"/>
      <c r="MSO1" s="578"/>
      <c r="MSP1" s="578"/>
      <c r="MSQ1" s="578"/>
      <c r="MSR1" s="578"/>
      <c r="MSS1" s="578"/>
      <c r="MST1" s="578"/>
      <c r="MSU1" s="578"/>
      <c r="MSV1" s="578"/>
      <c r="MSW1" s="578"/>
      <c r="MSX1" s="578"/>
      <c r="MSY1" s="578"/>
      <c r="MSZ1" s="578"/>
      <c r="MTA1" s="578"/>
      <c r="MTB1" s="578"/>
      <c r="MTC1" s="578"/>
      <c r="MTD1" s="578"/>
      <c r="MTE1" s="578"/>
      <c r="MTF1" s="578"/>
      <c r="MTG1" s="578"/>
      <c r="MTH1" s="578"/>
      <c r="MTI1" s="578"/>
      <c r="MTJ1" s="578"/>
      <c r="MTK1" s="578"/>
      <c r="MTL1" s="578"/>
      <c r="MTM1" s="578"/>
      <c r="MTN1" s="578"/>
      <c r="MTO1" s="578"/>
      <c r="MTP1" s="578"/>
      <c r="MTQ1" s="578"/>
      <c r="MTR1" s="578"/>
      <c r="MTS1" s="578"/>
      <c r="MTT1" s="578"/>
      <c r="MTU1" s="578"/>
      <c r="MTV1" s="578"/>
      <c r="MTW1" s="578"/>
      <c r="MTX1" s="578"/>
      <c r="MTY1" s="578"/>
      <c r="MTZ1" s="578"/>
      <c r="MUA1" s="578"/>
      <c r="MUB1" s="578"/>
      <c r="MUC1" s="578"/>
      <c r="MUD1" s="578"/>
      <c r="MUE1" s="578"/>
      <c r="MUF1" s="578"/>
      <c r="MUG1" s="578"/>
      <c r="MUH1" s="578"/>
      <c r="MUI1" s="578"/>
      <c r="MUJ1" s="578"/>
      <c r="MUK1" s="578"/>
      <c r="MUL1" s="578"/>
      <c r="MUM1" s="578"/>
      <c r="MUN1" s="578"/>
      <c r="MUO1" s="578"/>
      <c r="MUP1" s="578"/>
      <c r="MUQ1" s="578"/>
      <c r="MUR1" s="578"/>
      <c r="MUS1" s="578"/>
      <c r="MUT1" s="578"/>
      <c r="MUU1" s="578"/>
      <c r="MUV1" s="578"/>
      <c r="MUW1" s="578"/>
      <c r="MUX1" s="578"/>
      <c r="MUY1" s="578"/>
      <c r="MUZ1" s="578"/>
      <c r="MVA1" s="578"/>
      <c r="MVB1" s="578"/>
      <c r="MVC1" s="578"/>
      <c r="MVD1" s="578"/>
      <c r="MVE1" s="578"/>
      <c r="MVF1" s="578"/>
      <c r="MVG1" s="578"/>
      <c r="MVH1" s="578"/>
      <c r="MVI1" s="578"/>
      <c r="MVJ1" s="578"/>
      <c r="MVK1" s="578"/>
      <c r="MVL1" s="578"/>
      <c r="MVM1" s="578"/>
      <c r="MVN1" s="578"/>
      <c r="MVO1" s="578"/>
      <c r="MVP1" s="578"/>
      <c r="MVQ1" s="578"/>
      <c r="MVR1" s="578"/>
      <c r="MVS1" s="578"/>
      <c r="MVT1" s="578"/>
      <c r="MVU1" s="578"/>
      <c r="MVV1" s="578"/>
      <c r="MVW1" s="578"/>
      <c r="MVX1" s="578"/>
      <c r="MVY1" s="578"/>
      <c r="MVZ1" s="578"/>
      <c r="MWA1" s="578"/>
      <c r="MWB1" s="578"/>
      <c r="MWC1" s="578"/>
      <c r="MWD1" s="578"/>
      <c r="MWE1" s="578"/>
      <c r="MWF1" s="578"/>
      <c r="MWG1" s="578"/>
      <c r="MWH1" s="578"/>
      <c r="MWI1" s="578"/>
      <c r="MWJ1" s="578"/>
      <c r="MWK1" s="578"/>
      <c r="MWL1" s="578"/>
      <c r="MWM1" s="578"/>
      <c r="MWN1" s="578"/>
      <c r="MWO1" s="578"/>
      <c r="MWP1" s="578"/>
      <c r="MWQ1" s="578"/>
      <c r="MWR1" s="578"/>
      <c r="MWS1" s="578"/>
      <c r="MWT1" s="578"/>
      <c r="MWU1" s="578"/>
      <c r="MWV1" s="578"/>
      <c r="MWW1" s="578"/>
      <c r="MWX1" s="578"/>
      <c r="MWY1" s="578"/>
      <c r="MWZ1" s="578"/>
      <c r="MXA1" s="578"/>
      <c r="MXB1" s="578"/>
      <c r="MXC1" s="578"/>
      <c r="MXD1" s="578"/>
      <c r="MXE1" s="578"/>
      <c r="MXF1" s="578"/>
      <c r="MXG1" s="578"/>
      <c r="MXH1" s="578"/>
      <c r="MXI1" s="578"/>
      <c r="MXJ1" s="578"/>
      <c r="MXK1" s="578"/>
      <c r="MXL1" s="578"/>
      <c r="MXM1" s="578"/>
      <c r="MXN1" s="578"/>
      <c r="MXO1" s="578"/>
      <c r="MXP1" s="578"/>
      <c r="MXQ1" s="578"/>
      <c r="MXR1" s="578"/>
      <c r="MXS1" s="578"/>
      <c r="MXT1" s="578"/>
      <c r="MXU1" s="578"/>
      <c r="MXV1" s="578"/>
      <c r="MXW1" s="578"/>
      <c r="MXX1" s="578"/>
      <c r="MXY1" s="578"/>
      <c r="MXZ1" s="578"/>
      <c r="MYA1" s="578"/>
      <c r="MYB1" s="578"/>
      <c r="MYC1" s="578"/>
      <c r="MYD1" s="578"/>
      <c r="MYE1" s="578"/>
      <c r="MYF1" s="578"/>
      <c r="MYG1" s="578"/>
      <c r="MYH1" s="578"/>
      <c r="MYI1" s="578"/>
      <c r="MYJ1" s="578"/>
      <c r="MYK1" s="578"/>
      <c r="MYL1" s="578"/>
      <c r="MYM1" s="578"/>
      <c r="MYN1" s="578"/>
      <c r="MYO1" s="578"/>
      <c r="MYP1" s="578"/>
      <c r="MYQ1" s="578"/>
      <c r="MYR1" s="578"/>
      <c r="MYS1" s="578"/>
      <c r="MYT1" s="578"/>
      <c r="MYU1" s="578"/>
      <c r="MYV1" s="578"/>
      <c r="MYW1" s="578"/>
      <c r="MYX1" s="578"/>
      <c r="MYY1" s="578"/>
      <c r="MYZ1" s="578"/>
      <c r="MZA1" s="578"/>
      <c r="MZB1" s="578"/>
      <c r="MZC1" s="578"/>
      <c r="MZD1" s="578"/>
      <c r="MZE1" s="578"/>
      <c r="MZF1" s="578"/>
      <c r="MZG1" s="578"/>
      <c r="MZH1" s="578"/>
      <c r="MZI1" s="578"/>
      <c r="MZJ1" s="578"/>
      <c r="MZK1" s="578"/>
      <c r="MZL1" s="578"/>
      <c r="MZM1" s="578"/>
      <c r="MZN1" s="578"/>
      <c r="MZO1" s="578"/>
      <c r="MZP1" s="578"/>
      <c r="MZQ1" s="578"/>
      <c r="MZR1" s="578"/>
      <c r="MZS1" s="578"/>
      <c r="MZT1" s="578"/>
      <c r="MZU1" s="578"/>
      <c r="MZV1" s="578"/>
      <c r="MZW1" s="578"/>
      <c r="MZX1" s="578"/>
      <c r="MZY1" s="578"/>
      <c r="MZZ1" s="578"/>
      <c r="NAA1" s="578"/>
      <c r="NAB1" s="578"/>
      <c r="NAC1" s="578"/>
      <c r="NAD1" s="578"/>
      <c r="NAE1" s="578"/>
      <c r="NAF1" s="578"/>
      <c r="NAG1" s="578"/>
      <c r="NAH1" s="578"/>
      <c r="NAI1" s="578"/>
      <c r="NAJ1" s="578"/>
      <c r="NAK1" s="578"/>
      <c r="NAL1" s="578"/>
      <c r="NAM1" s="578"/>
      <c r="NAN1" s="578"/>
      <c r="NAO1" s="578"/>
      <c r="NAP1" s="578"/>
      <c r="NAQ1" s="578"/>
      <c r="NAR1" s="578"/>
      <c r="NAS1" s="578"/>
      <c r="NAT1" s="578"/>
      <c r="NAU1" s="578"/>
      <c r="NAV1" s="578"/>
      <c r="NAW1" s="578"/>
      <c r="NAX1" s="578"/>
      <c r="NAY1" s="578"/>
      <c r="NAZ1" s="578"/>
      <c r="NBA1" s="578"/>
      <c r="NBB1" s="578"/>
      <c r="NBC1" s="578"/>
      <c r="NBD1" s="578"/>
      <c r="NBE1" s="578"/>
      <c r="NBF1" s="578"/>
      <c r="NBG1" s="578"/>
      <c r="NBH1" s="578"/>
      <c r="NBI1" s="578"/>
      <c r="NBJ1" s="578"/>
      <c r="NBK1" s="578"/>
      <c r="NBL1" s="578"/>
      <c r="NBM1" s="578"/>
      <c r="NBN1" s="578"/>
      <c r="NBO1" s="578"/>
      <c r="NBP1" s="578"/>
      <c r="NBQ1" s="578"/>
      <c r="NBR1" s="578"/>
      <c r="NBS1" s="578"/>
      <c r="NBT1" s="578"/>
      <c r="NBU1" s="578"/>
      <c r="NBV1" s="578"/>
      <c r="NBW1" s="578"/>
      <c r="NBX1" s="578"/>
      <c r="NBY1" s="578"/>
      <c r="NBZ1" s="578"/>
      <c r="NCA1" s="578"/>
      <c r="NCB1" s="578"/>
      <c r="NCC1" s="578"/>
      <c r="NCD1" s="578"/>
      <c r="NCE1" s="578"/>
      <c r="NCF1" s="578"/>
      <c r="NCG1" s="578"/>
      <c r="NCH1" s="578"/>
      <c r="NCI1" s="578"/>
      <c r="NCJ1" s="578"/>
      <c r="NCK1" s="578"/>
      <c r="NCL1" s="578"/>
      <c r="NCM1" s="578"/>
      <c r="NCN1" s="578"/>
      <c r="NCO1" s="578"/>
      <c r="NCP1" s="578"/>
      <c r="NCQ1" s="578"/>
      <c r="NCR1" s="578"/>
      <c r="NCS1" s="578"/>
      <c r="NCT1" s="578"/>
      <c r="NCU1" s="578"/>
      <c r="NCV1" s="578"/>
      <c r="NCW1" s="578"/>
      <c r="NCX1" s="578"/>
      <c r="NCY1" s="578"/>
      <c r="NCZ1" s="578"/>
      <c r="NDA1" s="578"/>
      <c r="NDB1" s="578"/>
      <c r="NDC1" s="578"/>
      <c r="NDD1" s="578"/>
      <c r="NDE1" s="578"/>
      <c r="NDF1" s="578"/>
      <c r="NDG1" s="578"/>
      <c r="NDH1" s="578"/>
      <c r="NDI1" s="578"/>
      <c r="NDJ1" s="578"/>
      <c r="NDK1" s="578"/>
      <c r="NDL1" s="578"/>
      <c r="NDM1" s="578"/>
      <c r="NDN1" s="578"/>
      <c r="NDO1" s="578"/>
      <c r="NDP1" s="578"/>
      <c r="NDQ1" s="578"/>
      <c r="NDR1" s="578"/>
      <c r="NDS1" s="578"/>
      <c r="NDT1" s="578"/>
      <c r="NDU1" s="578"/>
      <c r="NDV1" s="578"/>
      <c r="NDW1" s="578"/>
      <c r="NDX1" s="578"/>
      <c r="NDY1" s="578"/>
      <c r="NDZ1" s="578"/>
      <c r="NEA1" s="578"/>
      <c r="NEB1" s="578"/>
      <c r="NEC1" s="578"/>
      <c r="NED1" s="578"/>
      <c r="NEE1" s="578"/>
      <c r="NEF1" s="578"/>
      <c r="NEG1" s="578"/>
      <c r="NEH1" s="578"/>
      <c r="NEI1" s="578"/>
      <c r="NEJ1" s="578"/>
      <c r="NEK1" s="578"/>
      <c r="NEL1" s="578"/>
      <c r="NEM1" s="578"/>
      <c r="NEN1" s="578"/>
      <c r="NEO1" s="578"/>
      <c r="NEP1" s="578"/>
      <c r="NEQ1" s="578"/>
      <c r="NER1" s="578"/>
      <c r="NES1" s="578"/>
      <c r="NET1" s="578"/>
      <c r="NEU1" s="578"/>
      <c r="NEV1" s="578"/>
      <c r="NEW1" s="578"/>
      <c r="NEX1" s="578"/>
      <c r="NEY1" s="578"/>
      <c r="NEZ1" s="578"/>
      <c r="NFA1" s="578"/>
      <c r="NFB1" s="578"/>
      <c r="NFC1" s="578"/>
      <c r="NFD1" s="578"/>
      <c r="NFE1" s="578"/>
      <c r="NFF1" s="578"/>
      <c r="NFG1" s="578"/>
      <c r="NFH1" s="578"/>
      <c r="NFI1" s="578"/>
      <c r="NFJ1" s="578"/>
      <c r="NFK1" s="578"/>
      <c r="NFL1" s="578"/>
      <c r="NFM1" s="578"/>
      <c r="NFN1" s="578"/>
      <c r="NFO1" s="578"/>
      <c r="NFP1" s="578"/>
      <c r="NFQ1" s="578"/>
      <c r="NFR1" s="578"/>
      <c r="NFS1" s="578"/>
      <c r="NFT1" s="578"/>
      <c r="NFU1" s="578"/>
      <c r="NFV1" s="578"/>
      <c r="NFW1" s="578"/>
      <c r="NFX1" s="578"/>
      <c r="NFY1" s="578"/>
      <c r="NFZ1" s="578"/>
      <c r="NGA1" s="578"/>
      <c r="NGB1" s="578"/>
      <c r="NGC1" s="578"/>
      <c r="NGD1" s="578"/>
      <c r="NGE1" s="578"/>
      <c r="NGF1" s="578"/>
      <c r="NGG1" s="578"/>
      <c r="NGH1" s="578"/>
      <c r="NGI1" s="578"/>
      <c r="NGJ1" s="578"/>
      <c r="NGK1" s="578"/>
      <c r="NGL1" s="578"/>
      <c r="NGM1" s="578"/>
      <c r="NGN1" s="578"/>
      <c r="NGO1" s="578"/>
      <c r="NGP1" s="578"/>
      <c r="NGQ1" s="578"/>
      <c r="NGR1" s="578"/>
      <c r="NGS1" s="578"/>
      <c r="NGT1" s="578"/>
      <c r="NGU1" s="578"/>
      <c r="NGV1" s="578"/>
      <c r="NGW1" s="578"/>
      <c r="NGX1" s="578"/>
      <c r="NGY1" s="578"/>
      <c r="NGZ1" s="578"/>
      <c r="NHA1" s="578"/>
      <c r="NHB1" s="578"/>
      <c r="NHC1" s="578"/>
      <c r="NHD1" s="578"/>
      <c r="NHE1" s="578"/>
      <c r="NHF1" s="578"/>
      <c r="NHG1" s="578"/>
      <c r="NHH1" s="578"/>
      <c r="NHI1" s="578"/>
      <c r="NHJ1" s="578"/>
      <c r="NHK1" s="578"/>
      <c r="NHL1" s="578"/>
      <c r="NHM1" s="578"/>
      <c r="NHN1" s="578"/>
      <c r="NHO1" s="578"/>
      <c r="NHP1" s="578"/>
      <c r="NHQ1" s="578"/>
      <c r="NHR1" s="578"/>
      <c r="NHS1" s="578"/>
      <c r="NHT1" s="578"/>
      <c r="NHU1" s="578"/>
      <c r="NHV1" s="578"/>
      <c r="NHW1" s="578"/>
      <c r="NHX1" s="578"/>
      <c r="NHY1" s="578"/>
      <c r="NHZ1" s="578"/>
      <c r="NIA1" s="578"/>
      <c r="NIB1" s="578"/>
      <c r="NIC1" s="578"/>
      <c r="NID1" s="578"/>
      <c r="NIE1" s="578"/>
      <c r="NIF1" s="578"/>
      <c r="NIG1" s="578"/>
      <c r="NIH1" s="578"/>
      <c r="NII1" s="578"/>
      <c r="NIJ1" s="578"/>
      <c r="NIK1" s="578"/>
      <c r="NIL1" s="578"/>
      <c r="NIM1" s="578"/>
      <c r="NIN1" s="578"/>
      <c r="NIO1" s="578"/>
      <c r="NIP1" s="578"/>
      <c r="NIQ1" s="578"/>
      <c r="NIR1" s="578"/>
      <c r="NIS1" s="578"/>
      <c r="NIT1" s="578"/>
      <c r="NIU1" s="578"/>
      <c r="NIV1" s="578"/>
      <c r="NIW1" s="578"/>
      <c r="NIX1" s="578"/>
      <c r="NIY1" s="578"/>
      <c r="NIZ1" s="578"/>
      <c r="NJA1" s="578"/>
      <c r="NJB1" s="578"/>
      <c r="NJC1" s="578"/>
      <c r="NJD1" s="578"/>
      <c r="NJE1" s="578"/>
      <c r="NJF1" s="578"/>
      <c r="NJG1" s="578"/>
      <c r="NJH1" s="578"/>
      <c r="NJI1" s="578"/>
      <c r="NJJ1" s="578"/>
      <c r="NJK1" s="578"/>
      <c r="NJL1" s="578"/>
      <c r="NJM1" s="578"/>
      <c r="NJN1" s="578"/>
      <c r="NJO1" s="578"/>
      <c r="NJP1" s="578"/>
      <c r="NJQ1" s="578"/>
      <c r="NJR1" s="578"/>
      <c r="NJS1" s="578"/>
      <c r="NJT1" s="578"/>
      <c r="NJU1" s="578"/>
      <c r="NJV1" s="578"/>
      <c r="NJW1" s="578"/>
      <c r="NJX1" s="578"/>
      <c r="NJY1" s="578"/>
      <c r="NJZ1" s="578"/>
      <c r="NKA1" s="578"/>
      <c r="NKB1" s="578"/>
      <c r="NKC1" s="578"/>
      <c r="NKD1" s="578"/>
      <c r="NKE1" s="578"/>
      <c r="NKF1" s="578"/>
      <c r="NKG1" s="578"/>
      <c r="NKH1" s="578"/>
      <c r="NKI1" s="578"/>
      <c r="NKJ1" s="578"/>
      <c r="NKK1" s="578"/>
      <c r="NKL1" s="578"/>
      <c r="NKM1" s="578"/>
      <c r="NKN1" s="578"/>
      <c r="NKO1" s="578"/>
      <c r="NKP1" s="578"/>
      <c r="NKQ1" s="578"/>
      <c r="NKR1" s="578"/>
      <c r="NKS1" s="578"/>
      <c r="NKT1" s="578"/>
      <c r="NKU1" s="578"/>
      <c r="NKV1" s="578"/>
      <c r="NKW1" s="578"/>
      <c r="NKX1" s="578"/>
      <c r="NKY1" s="578"/>
      <c r="NKZ1" s="578"/>
      <c r="NLA1" s="578"/>
      <c r="NLB1" s="578"/>
      <c r="NLC1" s="578"/>
      <c r="NLD1" s="578"/>
      <c r="NLE1" s="578"/>
      <c r="NLF1" s="578"/>
      <c r="NLG1" s="578"/>
      <c r="NLH1" s="578"/>
      <c r="NLI1" s="578"/>
      <c r="NLJ1" s="578"/>
      <c r="NLK1" s="578"/>
      <c r="NLL1" s="578"/>
      <c r="NLM1" s="578"/>
      <c r="NLN1" s="578"/>
      <c r="NLO1" s="578"/>
      <c r="NLP1" s="578"/>
      <c r="NLQ1" s="578"/>
      <c r="NLR1" s="578"/>
      <c r="NLS1" s="578"/>
      <c r="NLT1" s="578"/>
      <c r="NLU1" s="578"/>
      <c r="NLV1" s="578"/>
      <c r="NLW1" s="578"/>
      <c r="NLX1" s="578"/>
      <c r="NLY1" s="578"/>
      <c r="NLZ1" s="578"/>
      <c r="NMA1" s="578"/>
      <c r="NMB1" s="578"/>
      <c r="NMC1" s="578"/>
      <c r="NMD1" s="578"/>
      <c r="NME1" s="578"/>
      <c r="NMF1" s="578"/>
      <c r="NMG1" s="578"/>
      <c r="NMH1" s="578"/>
      <c r="NMI1" s="578"/>
      <c r="NMJ1" s="578"/>
      <c r="NMK1" s="578"/>
      <c r="NML1" s="578"/>
      <c r="NMM1" s="578"/>
      <c r="NMN1" s="578"/>
      <c r="NMO1" s="578"/>
      <c r="NMP1" s="578"/>
      <c r="NMQ1" s="578"/>
      <c r="NMR1" s="578"/>
      <c r="NMS1" s="578"/>
      <c r="NMT1" s="578"/>
      <c r="NMU1" s="578"/>
      <c r="NMV1" s="578"/>
      <c r="NMW1" s="578"/>
      <c r="NMX1" s="578"/>
      <c r="NMY1" s="578"/>
      <c r="NMZ1" s="578"/>
      <c r="NNA1" s="578"/>
      <c r="NNB1" s="578"/>
      <c r="NNC1" s="578"/>
      <c r="NND1" s="578"/>
      <c r="NNE1" s="578"/>
      <c r="NNF1" s="578"/>
      <c r="NNG1" s="578"/>
      <c r="NNH1" s="578"/>
      <c r="NNI1" s="578"/>
      <c r="NNJ1" s="578"/>
      <c r="NNK1" s="578"/>
      <c r="NNL1" s="578"/>
      <c r="NNM1" s="578"/>
      <c r="NNN1" s="578"/>
      <c r="NNO1" s="578"/>
      <c r="NNP1" s="578"/>
      <c r="NNQ1" s="578"/>
      <c r="NNR1" s="578"/>
      <c r="NNS1" s="578"/>
      <c r="NNT1" s="578"/>
      <c r="NNU1" s="578"/>
      <c r="NNV1" s="578"/>
      <c r="NNW1" s="578"/>
      <c r="NNX1" s="578"/>
      <c r="NNY1" s="578"/>
      <c r="NNZ1" s="578"/>
      <c r="NOA1" s="578"/>
      <c r="NOB1" s="578"/>
      <c r="NOC1" s="578"/>
      <c r="NOD1" s="578"/>
      <c r="NOE1" s="578"/>
      <c r="NOF1" s="578"/>
      <c r="NOG1" s="578"/>
      <c r="NOH1" s="578"/>
      <c r="NOI1" s="578"/>
      <c r="NOJ1" s="578"/>
      <c r="NOK1" s="578"/>
      <c r="NOL1" s="578"/>
      <c r="NOM1" s="578"/>
      <c r="NON1" s="578"/>
      <c r="NOO1" s="578"/>
      <c r="NOP1" s="578"/>
      <c r="NOQ1" s="578"/>
      <c r="NOR1" s="578"/>
      <c r="NOS1" s="578"/>
      <c r="NOT1" s="578"/>
      <c r="NOU1" s="578"/>
      <c r="NOV1" s="578"/>
      <c r="NOW1" s="578"/>
      <c r="NOX1" s="578"/>
      <c r="NOY1" s="578"/>
      <c r="NOZ1" s="578"/>
      <c r="NPA1" s="578"/>
      <c r="NPB1" s="578"/>
      <c r="NPC1" s="578"/>
      <c r="NPD1" s="578"/>
      <c r="NPE1" s="578"/>
      <c r="NPF1" s="578"/>
      <c r="NPG1" s="578"/>
      <c r="NPH1" s="578"/>
      <c r="NPI1" s="578"/>
      <c r="NPJ1" s="578"/>
      <c r="NPK1" s="578"/>
      <c r="NPL1" s="578"/>
      <c r="NPM1" s="578"/>
      <c r="NPN1" s="578"/>
      <c r="NPO1" s="578"/>
      <c r="NPP1" s="578"/>
      <c r="NPQ1" s="578"/>
      <c r="NPR1" s="578"/>
      <c r="NPS1" s="578"/>
      <c r="NPT1" s="578"/>
      <c r="NPU1" s="578"/>
      <c r="NPV1" s="578"/>
      <c r="NPW1" s="578"/>
      <c r="NPX1" s="578"/>
      <c r="NPY1" s="578"/>
      <c r="NPZ1" s="578"/>
      <c r="NQA1" s="578"/>
      <c r="NQB1" s="578"/>
      <c r="NQC1" s="578"/>
      <c r="NQD1" s="578"/>
      <c r="NQE1" s="578"/>
      <c r="NQF1" s="578"/>
      <c r="NQG1" s="578"/>
      <c r="NQH1" s="578"/>
      <c r="NQI1" s="578"/>
      <c r="NQJ1" s="578"/>
      <c r="NQK1" s="578"/>
      <c r="NQL1" s="578"/>
      <c r="NQM1" s="578"/>
      <c r="NQN1" s="578"/>
      <c r="NQO1" s="578"/>
      <c r="NQP1" s="578"/>
      <c r="NQQ1" s="578"/>
      <c r="NQR1" s="578"/>
      <c r="NQS1" s="578"/>
      <c r="NQT1" s="578"/>
      <c r="NQU1" s="578"/>
      <c r="NQV1" s="578"/>
      <c r="NQW1" s="578"/>
      <c r="NQX1" s="578"/>
      <c r="NQY1" s="578"/>
      <c r="NQZ1" s="578"/>
      <c r="NRA1" s="578"/>
      <c r="NRB1" s="578"/>
      <c r="NRC1" s="578"/>
      <c r="NRD1" s="578"/>
      <c r="NRE1" s="578"/>
      <c r="NRF1" s="578"/>
      <c r="NRG1" s="578"/>
      <c r="NRH1" s="578"/>
      <c r="NRI1" s="578"/>
      <c r="NRJ1" s="578"/>
      <c r="NRK1" s="578"/>
      <c r="NRL1" s="578"/>
      <c r="NRM1" s="578"/>
      <c r="NRN1" s="578"/>
      <c r="NRO1" s="578"/>
      <c r="NRP1" s="578"/>
      <c r="NRQ1" s="578"/>
      <c r="NRR1" s="578"/>
      <c r="NRS1" s="578"/>
      <c r="NRT1" s="578"/>
      <c r="NRU1" s="578"/>
      <c r="NRV1" s="578"/>
      <c r="NRW1" s="578"/>
      <c r="NRX1" s="578"/>
      <c r="NRY1" s="578"/>
      <c r="NRZ1" s="578"/>
      <c r="NSA1" s="578"/>
      <c r="NSB1" s="578"/>
      <c r="NSC1" s="578"/>
      <c r="NSD1" s="578"/>
      <c r="NSE1" s="578"/>
      <c r="NSF1" s="578"/>
      <c r="NSG1" s="578"/>
      <c r="NSH1" s="578"/>
      <c r="NSI1" s="578"/>
      <c r="NSJ1" s="578"/>
      <c r="NSK1" s="578"/>
      <c r="NSL1" s="578"/>
      <c r="NSM1" s="578"/>
      <c r="NSN1" s="578"/>
      <c r="NSO1" s="578"/>
      <c r="NSP1" s="578"/>
      <c r="NSQ1" s="578"/>
      <c r="NSR1" s="578"/>
      <c r="NSS1" s="578"/>
      <c r="NST1" s="578"/>
      <c r="NSU1" s="578"/>
      <c r="NSV1" s="578"/>
      <c r="NSW1" s="578"/>
      <c r="NSX1" s="578"/>
      <c r="NSY1" s="578"/>
      <c r="NSZ1" s="578"/>
      <c r="NTA1" s="578"/>
      <c r="NTB1" s="578"/>
      <c r="NTC1" s="578"/>
      <c r="NTD1" s="578"/>
      <c r="NTE1" s="578"/>
      <c r="NTF1" s="578"/>
      <c r="NTG1" s="578"/>
      <c r="NTH1" s="578"/>
      <c r="NTI1" s="578"/>
      <c r="NTJ1" s="578"/>
      <c r="NTK1" s="578"/>
      <c r="NTL1" s="578"/>
      <c r="NTM1" s="578"/>
      <c r="NTN1" s="578"/>
      <c r="NTO1" s="578"/>
      <c r="NTP1" s="578"/>
      <c r="NTQ1" s="578"/>
      <c r="NTR1" s="578"/>
      <c r="NTS1" s="578"/>
      <c r="NTT1" s="578"/>
      <c r="NTU1" s="578"/>
      <c r="NTV1" s="578"/>
      <c r="NTW1" s="578"/>
      <c r="NTX1" s="578"/>
      <c r="NTY1" s="578"/>
      <c r="NTZ1" s="578"/>
      <c r="NUA1" s="578"/>
      <c r="NUB1" s="578"/>
      <c r="NUC1" s="578"/>
      <c r="NUD1" s="578"/>
      <c r="NUE1" s="578"/>
      <c r="NUF1" s="578"/>
      <c r="NUG1" s="578"/>
      <c r="NUH1" s="578"/>
      <c r="NUI1" s="578"/>
      <c r="NUJ1" s="578"/>
      <c r="NUK1" s="578"/>
      <c r="NUL1" s="578"/>
      <c r="NUM1" s="578"/>
      <c r="NUN1" s="578"/>
      <c r="NUO1" s="578"/>
      <c r="NUP1" s="578"/>
      <c r="NUQ1" s="578"/>
      <c r="NUR1" s="578"/>
      <c r="NUS1" s="578"/>
      <c r="NUT1" s="578"/>
      <c r="NUU1" s="578"/>
      <c r="NUV1" s="578"/>
      <c r="NUW1" s="578"/>
      <c r="NUX1" s="578"/>
      <c r="NUY1" s="578"/>
      <c r="NUZ1" s="578"/>
      <c r="NVA1" s="578"/>
      <c r="NVB1" s="578"/>
      <c r="NVC1" s="578"/>
      <c r="NVD1" s="578"/>
      <c r="NVE1" s="578"/>
      <c r="NVF1" s="578"/>
      <c r="NVG1" s="578"/>
      <c r="NVH1" s="578"/>
      <c r="NVI1" s="578"/>
      <c r="NVJ1" s="578"/>
      <c r="NVK1" s="578"/>
      <c r="NVL1" s="578"/>
      <c r="NVM1" s="578"/>
      <c r="NVN1" s="578"/>
      <c r="NVO1" s="578"/>
      <c r="NVP1" s="578"/>
      <c r="NVQ1" s="578"/>
      <c r="NVR1" s="578"/>
      <c r="NVS1" s="578"/>
      <c r="NVT1" s="578"/>
      <c r="NVU1" s="578"/>
      <c r="NVV1" s="578"/>
      <c r="NVW1" s="578"/>
      <c r="NVX1" s="578"/>
      <c r="NVY1" s="578"/>
      <c r="NVZ1" s="578"/>
      <c r="NWA1" s="578"/>
      <c r="NWB1" s="578"/>
      <c r="NWC1" s="578"/>
      <c r="NWD1" s="578"/>
      <c r="NWE1" s="578"/>
      <c r="NWF1" s="578"/>
      <c r="NWG1" s="578"/>
      <c r="NWH1" s="578"/>
      <c r="NWI1" s="578"/>
      <c r="NWJ1" s="578"/>
      <c r="NWK1" s="578"/>
      <c r="NWL1" s="578"/>
      <c r="NWM1" s="578"/>
      <c r="NWN1" s="578"/>
      <c r="NWO1" s="578"/>
      <c r="NWP1" s="578"/>
      <c r="NWQ1" s="578"/>
      <c r="NWR1" s="578"/>
      <c r="NWS1" s="578"/>
      <c r="NWT1" s="578"/>
      <c r="NWU1" s="578"/>
      <c r="NWV1" s="578"/>
      <c r="NWW1" s="578"/>
      <c r="NWX1" s="578"/>
      <c r="NWY1" s="578"/>
      <c r="NWZ1" s="578"/>
      <c r="NXA1" s="578"/>
      <c r="NXB1" s="578"/>
      <c r="NXC1" s="578"/>
      <c r="NXD1" s="578"/>
      <c r="NXE1" s="578"/>
      <c r="NXF1" s="578"/>
      <c r="NXG1" s="578"/>
      <c r="NXH1" s="578"/>
      <c r="NXI1" s="578"/>
      <c r="NXJ1" s="578"/>
      <c r="NXK1" s="578"/>
      <c r="NXL1" s="578"/>
      <c r="NXM1" s="578"/>
      <c r="NXN1" s="578"/>
      <c r="NXO1" s="578"/>
      <c r="NXP1" s="578"/>
      <c r="NXQ1" s="578"/>
      <c r="NXR1" s="578"/>
      <c r="NXS1" s="578"/>
      <c r="NXT1" s="578"/>
      <c r="NXU1" s="578"/>
      <c r="NXV1" s="578"/>
      <c r="NXW1" s="578"/>
      <c r="NXX1" s="578"/>
      <c r="NXY1" s="578"/>
      <c r="NXZ1" s="578"/>
      <c r="NYA1" s="578"/>
      <c r="NYB1" s="578"/>
      <c r="NYC1" s="578"/>
      <c r="NYD1" s="578"/>
      <c r="NYE1" s="578"/>
      <c r="NYF1" s="578"/>
      <c r="NYG1" s="578"/>
      <c r="NYH1" s="578"/>
      <c r="NYI1" s="578"/>
      <c r="NYJ1" s="578"/>
      <c r="NYK1" s="578"/>
      <c r="NYL1" s="578"/>
      <c r="NYM1" s="578"/>
      <c r="NYN1" s="578"/>
      <c r="NYO1" s="578"/>
      <c r="NYP1" s="578"/>
      <c r="NYQ1" s="578"/>
      <c r="NYR1" s="578"/>
      <c r="NYS1" s="578"/>
      <c r="NYT1" s="578"/>
      <c r="NYU1" s="578"/>
      <c r="NYV1" s="578"/>
      <c r="NYW1" s="578"/>
      <c r="NYX1" s="578"/>
      <c r="NYY1" s="578"/>
      <c r="NYZ1" s="578"/>
      <c r="NZA1" s="578"/>
      <c r="NZB1" s="578"/>
      <c r="NZC1" s="578"/>
      <c r="NZD1" s="578"/>
      <c r="NZE1" s="578"/>
      <c r="NZF1" s="578"/>
      <c r="NZG1" s="578"/>
      <c r="NZH1" s="578"/>
      <c r="NZI1" s="578"/>
      <c r="NZJ1" s="578"/>
      <c r="NZK1" s="578"/>
      <c r="NZL1" s="578"/>
      <c r="NZM1" s="578"/>
      <c r="NZN1" s="578"/>
      <c r="NZO1" s="578"/>
      <c r="NZP1" s="578"/>
      <c r="NZQ1" s="578"/>
      <c r="NZR1" s="578"/>
      <c r="NZS1" s="578"/>
      <c r="NZT1" s="578"/>
      <c r="NZU1" s="578"/>
      <c r="NZV1" s="578"/>
      <c r="NZW1" s="578"/>
      <c r="NZX1" s="578"/>
      <c r="NZY1" s="578"/>
      <c r="NZZ1" s="578"/>
      <c r="OAA1" s="578"/>
      <c r="OAB1" s="578"/>
      <c r="OAC1" s="578"/>
      <c r="OAD1" s="578"/>
      <c r="OAE1" s="578"/>
      <c r="OAF1" s="578"/>
      <c r="OAG1" s="578"/>
      <c r="OAH1" s="578"/>
      <c r="OAI1" s="578"/>
      <c r="OAJ1" s="578"/>
      <c r="OAK1" s="578"/>
      <c r="OAL1" s="578"/>
      <c r="OAM1" s="578"/>
      <c r="OAN1" s="578"/>
      <c r="OAO1" s="578"/>
      <c r="OAP1" s="578"/>
      <c r="OAQ1" s="578"/>
      <c r="OAR1" s="578"/>
      <c r="OAS1" s="578"/>
      <c r="OAT1" s="578"/>
      <c r="OAU1" s="578"/>
      <c r="OAV1" s="578"/>
      <c r="OAW1" s="578"/>
      <c r="OAX1" s="578"/>
      <c r="OAY1" s="578"/>
      <c r="OAZ1" s="578"/>
      <c r="OBA1" s="578"/>
      <c r="OBB1" s="578"/>
      <c r="OBC1" s="578"/>
      <c r="OBD1" s="578"/>
      <c r="OBE1" s="578"/>
      <c r="OBF1" s="578"/>
      <c r="OBG1" s="578"/>
      <c r="OBH1" s="578"/>
      <c r="OBI1" s="578"/>
      <c r="OBJ1" s="578"/>
      <c r="OBK1" s="578"/>
      <c r="OBL1" s="578"/>
      <c r="OBM1" s="578"/>
      <c r="OBN1" s="578"/>
      <c r="OBO1" s="578"/>
      <c r="OBP1" s="578"/>
      <c r="OBQ1" s="578"/>
      <c r="OBR1" s="578"/>
      <c r="OBS1" s="578"/>
      <c r="OBT1" s="578"/>
      <c r="OBU1" s="578"/>
      <c r="OBV1" s="578"/>
      <c r="OBW1" s="578"/>
      <c r="OBX1" s="578"/>
      <c r="OBY1" s="578"/>
      <c r="OBZ1" s="578"/>
      <c r="OCA1" s="578"/>
      <c r="OCB1" s="578"/>
      <c r="OCC1" s="578"/>
      <c r="OCD1" s="578"/>
      <c r="OCE1" s="578"/>
      <c r="OCF1" s="578"/>
      <c r="OCG1" s="578"/>
      <c r="OCH1" s="578"/>
      <c r="OCI1" s="578"/>
      <c r="OCJ1" s="578"/>
      <c r="OCK1" s="578"/>
      <c r="OCL1" s="578"/>
      <c r="OCM1" s="578"/>
      <c r="OCN1" s="578"/>
      <c r="OCO1" s="578"/>
      <c r="OCP1" s="578"/>
      <c r="OCQ1" s="578"/>
      <c r="OCR1" s="578"/>
      <c r="OCS1" s="578"/>
      <c r="OCT1" s="578"/>
      <c r="OCU1" s="578"/>
      <c r="OCV1" s="578"/>
      <c r="OCW1" s="578"/>
      <c r="OCX1" s="578"/>
      <c r="OCY1" s="578"/>
      <c r="OCZ1" s="578"/>
      <c r="ODA1" s="578"/>
      <c r="ODB1" s="578"/>
      <c r="ODC1" s="578"/>
      <c r="ODD1" s="578"/>
      <c r="ODE1" s="578"/>
      <c r="ODF1" s="578"/>
      <c r="ODG1" s="578"/>
      <c r="ODH1" s="578"/>
      <c r="ODI1" s="578"/>
      <c r="ODJ1" s="578"/>
      <c r="ODK1" s="578"/>
      <c r="ODL1" s="578"/>
      <c r="ODM1" s="578"/>
      <c r="ODN1" s="578"/>
      <c r="ODO1" s="578"/>
      <c r="ODP1" s="578"/>
      <c r="ODQ1" s="578"/>
      <c r="ODR1" s="578"/>
      <c r="ODS1" s="578"/>
      <c r="ODT1" s="578"/>
      <c r="ODU1" s="578"/>
      <c r="ODV1" s="578"/>
      <c r="ODW1" s="578"/>
      <c r="ODX1" s="578"/>
      <c r="ODY1" s="578"/>
      <c r="ODZ1" s="578"/>
      <c r="OEA1" s="578"/>
      <c r="OEB1" s="578"/>
      <c r="OEC1" s="578"/>
      <c r="OED1" s="578"/>
      <c r="OEE1" s="578"/>
      <c r="OEF1" s="578"/>
      <c r="OEG1" s="578"/>
      <c r="OEH1" s="578"/>
      <c r="OEI1" s="578"/>
      <c r="OEJ1" s="578"/>
      <c r="OEK1" s="578"/>
      <c r="OEL1" s="578"/>
      <c r="OEM1" s="578"/>
      <c r="OEN1" s="578"/>
      <c r="OEO1" s="578"/>
      <c r="OEP1" s="578"/>
      <c r="OEQ1" s="578"/>
      <c r="OER1" s="578"/>
      <c r="OES1" s="578"/>
      <c r="OET1" s="578"/>
      <c r="OEU1" s="578"/>
      <c r="OEV1" s="578"/>
      <c r="OEW1" s="578"/>
      <c r="OEX1" s="578"/>
      <c r="OEY1" s="578"/>
      <c r="OEZ1" s="578"/>
      <c r="OFA1" s="578"/>
      <c r="OFB1" s="578"/>
      <c r="OFC1" s="578"/>
      <c r="OFD1" s="578"/>
      <c r="OFE1" s="578"/>
      <c r="OFF1" s="578"/>
      <c r="OFG1" s="578"/>
      <c r="OFH1" s="578"/>
      <c r="OFI1" s="578"/>
      <c r="OFJ1" s="578"/>
      <c r="OFK1" s="578"/>
      <c r="OFL1" s="578"/>
      <c r="OFM1" s="578"/>
      <c r="OFN1" s="578"/>
      <c r="OFO1" s="578"/>
      <c r="OFP1" s="578"/>
      <c r="OFQ1" s="578"/>
      <c r="OFR1" s="578"/>
      <c r="OFS1" s="578"/>
      <c r="OFT1" s="578"/>
      <c r="OFU1" s="578"/>
      <c r="OFV1" s="578"/>
      <c r="OFW1" s="578"/>
      <c r="OFX1" s="578"/>
      <c r="OFY1" s="578"/>
      <c r="OFZ1" s="578"/>
      <c r="OGA1" s="578"/>
      <c r="OGB1" s="578"/>
      <c r="OGC1" s="578"/>
      <c r="OGD1" s="578"/>
      <c r="OGE1" s="578"/>
      <c r="OGF1" s="578"/>
      <c r="OGG1" s="578"/>
      <c r="OGH1" s="578"/>
      <c r="OGI1" s="578"/>
      <c r="OGJ1" s="578"/>
      <c r="OGK1" s="578"/>
      <c r="OGL1" s="578"/>
      <c r="OGM1" s="578"/>
      <c r="OGN1" s="578"/>
      <c r="OGO1" s="578"/>
      <c r="OGP1" s="578"/>
      <c r="OGQ1" s="578"/>
      <c r="OGR1" s="578"/>
      <c r="OGS1" s="578"/>
      <c r="OGT1" s="578"/>
      <c r="OGU1" s="578"/>
      <c r="OGV1" s="578"/>
      <c r="OGW1" s="578"/>
      <c r="OGX1" s="578"/>
      <c r="OGY1" s="578"/>
      <c r="OGZ1" s="578"/>
      <c r="OHA1" s="578"/>
      <c r="OHB1" s="578"/>
      <c r="OHC1" s="578"/>
      <c r="OHD1" s="578"/>
      <c r="OHE1" s="578"/>
      <c r="OHF1" s="578"/>
      <c r="OHG1" s="578"/>
      <c r="OHH1" s="578"/>
      <c r="OHI1" s="578"/>
      <c r="OHJ1" s="578"/>
      <c r="OHK1" s="578"/>
      <c r="OHL1" s="578"/>
      <c r="OHM1" s="578"/>
      <c r="OHN1" s="578"/>
      <c r="OHO1" s="578"/>
      <c r="OHP1" s="578"/>
      <c r="OHQ1" s="578"/>
      <c r="OHR1" s="578"/>
      <c r="OHS1" s="578"/>
      <c r="OHT1" s="578"/>
      <c r="OHU1" s="578"/>
      <c r="OHV1" s="578"/>
      <c r="OHW1" s="578"/>
      <c r="OHX1" s="578"/>
      <c r="OHY1" s="578"/>
      <c r="OHZ1" s="578"/>
      <c r="OIA1" s="578"/>
      <c r="OIB1" s="578"/>
      <c r="OIC1" s="578"/>
      <c r="OID1" s="578"/>
      <c r="OIE1" s="578"/>
      <c r="OIF1" s="578"/>
      <c r="OIG1" s="578"/>
      <c r="OIH1" s="578"/>
      <c r="OII1" s="578"/>
      <c r="OIJ1" s="578"/>
      <c r="OIK1" s="578"/>
      <c r="OIL1" s="578"/>
      <c r="OIM1" s="578"/>
      <c r="OIN1" s="578"/>
      <c r="OIO1" s="578"/>
      <c r="OIP1" s="578"/>
      <c r="OIQ1" s="578"/>
      <c r="OIR1" s="578"/>
      <c r="OIS1" s="578"/>
      <c r="OIT1" s="578"/>
      <c r="OIU1" s="578"/>
      <c r="OIV1" s="578"/>
      <c r="OIW1" s="578"/>
      <c r="OIX1" s="578"/>
      <c r="OIY1" s="578"/>
      <c r="OIZ1" s="578"/>
      <c r="OJA1" s="578"/>
      <c r="OJB1" s="578"/>
      <c r="OJC1" s="578"/>
      <c r="OJD1" s="578"/>
      <c r="OJE1" s="578"/>
      <c r="OJF1" s="578"/>
      <c r="OJG1" s="578"/>
      <c r="OJH1" s="578"/>
      <c r="OJI1" s="578"/>
      <c r="OJJ1" s="578"/>
      <c r="OJK1" s="578"/>
      <c r="OJL1" s="578"/>
      <c r="OJM1" s="578"/>
      <c r="OJN1" s="578"/>
      <c r="OJO1" s="578"/>
      <c r="OJP1" s="578"/>
      <c r="OJQ1" s="578"/>
      <c r="OJR1" s="578"/>
      <c r="OJS1" s="578"/>
      <c r="OJT1" s="578"/>
      <c r="OJU1" s="578"/>
      <c r="OJV1" s="578"/>
      <c r="OJW1" s="578"/>
      <c r="OJX1" s="578"/>
      <c r="OJY1" s="578"/>
      <c r="OJZ1" s="578"/>
      <c r="OKA1" s="578"/>
      <c r="OKB1" s="578"/>
      <c r="OKC1" s="578"/>
      <c r="OKD1" s="578"/>
      <c r="OKE1" s="578"/>
      <c r="OKF1" s="578"/>
      <c r="OKG1" s="578"/>
      <c r="OKH1" s="578"/>
      <c r="OKI1" s="578"/>
      <c r="OKJ1" s="578"/>
      <c r="OKK1" s="578"/>
      <c r="OKL1" s="578"/>
      <c r="OKM1" s="578"/>
      <c r="OKN1" s="578"/>
      <c r="OKO1" s="578"/>
      <c r="OKP1" s="578"/>
      <c r="OKQ1" s="578"/>
      <c r="OKR1" s="578"/>
      <c r="OKS1" s="578"/>
      <c r="OKT1" s="578"/>
      <c r="OKU1" s="578"/>
      <c r="OKV1" s="578"/>
      <c r="OKW1" s="578"/>
      <c r="OKX1" s="578"/>
      <c r="OKY1" s="578"/>
      <c r="OKZ1" s="578"/>
      <c r="OLA1" s="578"/>
      <c r="OLB1" s="578"/>
      <c r="OLC1" s="578"/>
      <c r="OLD1" s="578"/>
      <c r="OLE1" s="578"/>
      <c r="OLF1" s="578"/>
      <c r="OLG1" s="578"/>
      <c r="OLH1" s="578"/>
      <c r="OLI1" s="578"/>
      <c r="OLJ1" s="578"/>
      <c r="OLK1" s="578"/>
      <c r="OLL1" s="578"/>
      <c r="OLM1" s="578"/>
      <c r="OLN1" s="578"/>
      <c r="OLO1" s="578"/>
      <c r="OLP1" s="578"/>
      <c r="OLQ1" s="578"/>
      <c r="OLR1" s="578"/>
      <c r="OLS1" s="578"/>
      <c r="OLT1" s="578"/>
      <c r="OLU1" s="578"/>
      <c r="OLV1" s="578"/>
      <c r="OLW1" s="578"/>
      <c r="OLX1" s="578"/>
      <c r="OLY1" s="578"/>
      <c r="OLZ1" s="578"/>
      <c r="OMA1" s="578"/>
      <c r="OMB1" s="578"/>
      <c r="OMC1" s="578"/>
      <c r="OMD1" s="578"/>
      <c r="OME1" s="578"/>
      <c r="OMF1" s="578"/>
      <c r="OMG1" s="578"/>
      <c r="OMH1" s="578"/>
      <c r="OMI1" s="578"/>
      <c r="OMJ1" s="578"/>
      <c r="OMK1" s="578"/>
      <c r="OML1" s="578"/>
      <c r="OMM1" s="578"/>
      <c r="OMN1" s="578"/>
      <c r="OMO1" s="578"/>
      <c r="OMP1" s="578"/>
      <c r="OMQ1" s="578"/>
      <c r="OMR1" s="578"/>
      <c r="OMS1" s="578"/>
      <c r="OMT1" s="578"/>
      <c r="OMU1" s="578"/>
      <c r="OMV1" s="578"/>
      <c r="OMW1" s="578"/>
      <c r="OMX1" s="578"/>
      <c r="OMY1" s="578"/>
      <c r="OMZ1" s="578"/>
      <c r="ONA1" s="578"/>
      <c r="ONB1" s="578"/>
      <c r="ONC1" s="578"/>
      <c r="OND1" s="578"/>
      <c r="ONE1" s="578"/>
      <c r="ONF1" s="578"/>
      <c r="ONG1" s="578"/>
      <c r="ONH1" s="578"/>
      <c r="ONI1" s="578"/>
      <c r="ONJ1" s="578"/>
      <c r="ONK1" s="578"/>
      <c r="ONL1" s="578"/>
      <c r="ONM1" s="578"/>
      <c r="ONN1" s="578"/>
      <c r="ONO1" s="578"/>
      <c r="ONP1" s="578"/>
      <c r="ONQ1" s="578"/>
      <c r="ONR1" s="578"/>
      <c r="ONS1" s="578"/>
      <c r="ONT1" s="578"/>
      <c r="ONU1" s="578"/>
      <c r="ONV1" s="578"/>
      <c r="ONW1" s="578"/>
      <c r="ONX1" s="578"/>
      <c r="ONY1" s="578"/>
      <c r="ONZ1" s="578"/>
      <c r="OOA1" s="578"/>
      <c r="OOB1" s="578"/>
      <c r="OOC1" s="578"/>
      <c r="OOD1" s="578"/>
      <c r="OOE1" s="578"/>
      <c r="OOF1" s="578"/>
      <c r="OOG1" s="578"/>
      <c r="OOH1" s="578"/>
      <c r="OOI1" s="578"/>
      <c r="OOJ1" s="578"/>
      <c r="OOK1" s="578"/>
      <c r="OOL1" s="578"/>
      <c r="OOM1" s="578"/>
      <c r="OON1" s="578"/>
      <c r="OOO1" s="578"/>
      <c r="OOP1" s="578"/>
      <c r="OOQ1" s="578"/>
      <c r="OOR1" s="578"/>
      <c r="OOS1" s="578"/>
      <c r="OOT1" s="578"/>
      <c r="OOU1" s="578"/>
      <c r="OOV1" s="578"/>
      <c r="OOW1" s="578"/>
      <c r="OOX1" s="578"/>
      <c r="OOY1" s="578"/>
      <c r="OOZ1" s="578"/>
      <c r="OPA1" s="578"/>
      <c r="OPB1" s="578"/>
      <c r="OPC1" s="578"/>
      <c r="OPD1" s="578"/>
      <c r="OPE1" s="578"/>
      <c r="OPF1" s="578"/>
      <c r="OPG1" s="578"/>
      <c r="OPH1" s="578"/>
      <c r="OPI1" s="578"/>
      <c r="OPJ1" s="578"/>
      <c r="OPK1" s="578"/>
      <c r="OPL1" s="578"/>
      <c r="OPM1" s="578"/>
      <c r="OPN1" s="578"/>
      <c r="OPO1" s="578"/>
      <c r="OPP1" s="578"/>
      <c r="OPQ1" s="578"/>
      <c r="OPR1" s="578"/>
      <c r="OPS1" s="578"/>
      <c r="OPT1" s="578"/>
      <c r="OPU1" s="578"/>
      <c r="OPV1" s="578"/>
      <c r="OPW1" s="578"/>
      <c r="OPX1" s="578"/>
      <c r="OPY1" s="578"/>
      <c r="OPZ1" s="578"/>
      <c r="OQA1" s="578"/>
      <c r="OQB1" s="578"/>
      <c r="OQC1" s="578"/>
      <c r="OQD1" s="578"/>
      <c r="OQE1" s="578"/>
      <c r="OQF1" s="578"/>
      <c r="OQG1" s="578"/>
      <c r="OQH1" s="578"/>
      <c r="OQI1" s="578"/>
      <c r="OQJ1" s="578"/>
      <c r="OQK1" s="578"/>
      <c r="OQL1" s="578"/>
      <c r="OQM1" s="578"/>
      <c r="OQN1" s="578"/>
      <c r="OQO1" s="578"/>
      <c r="OQP1" s="578"/>
      <c r="OQQ1" s="578"/>
      <c r="OQR1" s="578"/>
      <c r="OQS1" s="578"/>
      <c r="OQT1" s="578"/>
      <c r="OQU1" s="578"/>
      <c r="OQV1" s="578"/>
      <c r="OQW1" s="578"/>
      <c r="OQX1" s="578"/>
      <c r="OQY1" s="578"/>
      <c r="OQZ1" s="578"/>
      <c r="ORA1" s="578"/>
      <c r="ORB1" s="578"/>
      <c r="ORC1" s="578"/>
      <c r="ORD1" s="578"/>
      <c r="ORE1" s="578"/>
      <c r="ORF1" s="578"/>
      <c r="ORG1" s="578"/>
      <c r="ORH1" s="578"/>
      <c r="ORI1" s="578"/>
      <c r="ORJ1" s="578"/>
      <c r="ORK1" s="578"/>
      <c r="ORL1" s="578"/>
      <c r="ORM1" s="578"/>
      <c r="ORN1" s="578"/>
      <c r="ORO1" s="578"/>
      <c r="ORP1" s="578"/>
      <c r="ORQ1" s="578"/>
      <c r="ORR1" s="578"/>
      <c r="ORS1" s="578"/>
      <c r="ORT1" s="578"/>
      <c r="ORU1" s="578"/>
      <c r="ORV1" s="578"/>
      <c r="ORW1" s="578"/>
      <c r="ORX1" s="578"/>
      <c r="ORY1" s="578"/>
      <c r="ORZ1" s="578"/>
      <c r="OSA1" s="578"/>
      <c r="OSB1" s="578"/>
      <c r="OSC1" s="578"/>
      <c r="OSD1" s="578"/>
      <c r="OSE1" s="578"/>
      <c r="OSF1" s="578"/>
      <c r="OSG1" s="578"/>
      <c r="OSH1" s="578"/>
      <c r="OSI1" s="578"/>
      <c r="OSJ1" s="578"/>
      <c r="OSK1" s="578"/>
      <c r="OSL1" s="578"/>
      <c r="OSM1" s="578"/>
      <c r="OSN1" s="578"/>
      <c r="OSO1" s="578"/>
      <c r="OSP1" s="578"/>
      <c r="OSQ1" s="578"/>
      <c r="OSR1" s="578"/>
      <c r="OSS1" s="578"/>
      <c r="OST1" s="578"/>
      <c r="OSU1" s="578"/>
      <c r="OSV1" s="578"/>
      <c r="OSW1" s="578"/>
      <c r="OSX1" s="578"/>
      <c r="OSY1" s="578"/>
      <c r="OSZ1" s="578"/>
      <c r="OTA1" s="578"/>
      <c r="OTB1" s="578"/>
      <c r="OTC1" s="578"/>
      <c r="OTD1" s="578"/>
      <c r="OTE1" s="578"/>
      <c r="OTF1" s="578"/>
      <c r="OTG1" s="578"/>
      <c r="OTH1" s="578"/>
      <c r="OTI1" s="578"/>
      <c r="OTJ1" s="578"/>
      <c r="OTK1" s="578"/>
      <c r="OTL1" s="578"/>
      <c r="OTM1" s="578"/>
      <c r="OTN1" s="578"/>
      <c r="OTO1" s="578"/>
      <c r="OTP1" s="578"/>
      <c r="OTQ1" s="578"/>
      <c r="OTR1" s="578"/>
      <c r="OTS1" s="578"/>
      <c r="OTT1" s="578"/>
      <c r="OTU1" s="578"/>
      <c r="OTV1" s="578"/>
      <c r="OTW1" s="578"/>
      <c r="OTX1" s="578"/>
      <c r="OTY1" s="578"/>
      <c r="OTZ1" s="578"/>
      <c r="OUA1" s="578"/>
      <c r="OUB1" s="578"/>
      <c r="OUC1" s="578"/>
      <c r="OUD1" s="578"/>
      <c r="OUE1" s="578"/>
      <c r="OUF1" s="578"/>
      <c r="OUG1" s="578"/>
      <c r="OUH1" s="578"/>
      <c r="OUI1" s="578"/>
      <c r="OUJ1" s="578"/>
      <c r="OUK1" s="578"/>
      <c r="OUL1" s="578"/>
      <c r="OUM1" s="578"/>
      <c r="OUN1" s="578"/>
      <c r="OUO1" s="578"/>
      <c r="OUP1" s="578"/>
      <c r="OUQ1" s="578"/>
      <c r="OUR1" s="578"/>
      <c r="OUS1" s="578"/>
      <c r="OUT1" s="578"/>
      <c r="OUU1" s="578"/>
      <c r="OUV1" s="578"/>
      <c r="OUW1" s="578"/>
      <c r="OUX1" s="578"/>
      <c r="OUY1" s="578"/>
      <c r="OUZ1" s="578"/>
      <c r="OVA1" s="578"/>
      <c r="OVB1" s="578"/>
      <c r="OVC1" s="578"/>
      <c r="OVD1" s="578"/>
      <c r="OVE1" s="578"/>
      <c r="OVF1" s="578"/>
      <c r="OVG1" s="578"/>
      <c r="OVH1" s="578"/>
      <c r="OVI1" s="578"/>
      <c r="OVJ1" s="578"/>
      <c r="OVK1" s="578"/>
      <c r="OVL1" s="578"/>
      <c r="OVM1" s="578"/>
      <c r="OVN1" s="578"/>
      <c r="OVO1" s="578"/>
      <c r="OVP1" s="578"/>
      <c r="OVQ1" s="578"/>
      <c r="OVR1" s="578"/>
      <c r="OVS1" s="578"/>
      <c r="OVT1" s="578"/>
      <c r="OVU1" s="578"/>
      <c r="OVV1" s="578"/>
      <c r="OVW1" s="578"/>
      <c r="OVX1" s="578"/>
      <c r="OVY1" s="578"/>
      <c r="OVZ1" s="578"/>
      <c r="OWA1" s="578"/>
      <c r="OWB1" s="578"/>
      <c r="OWC1" s="578"/>
      <c r="OWD1" s="578"/>
      <c r="OWE1" s="578"/>
      <c r="OWF1" s="578"/>
      <c r="OWG1" s="578"/>
      <c r="OWH1" s="578"/>
      <c r="OWI1" s="578"/>
      <c r="OWJ1" s="578"/>
      <c r="OWK1" s="578"/>
      <c r="OWL1" s="578"/>
      <c r="OWM1" s="578"/>
      <c r="OWN1" s="578"/>
      <c r="OWO1" s="578"/>
      <c r="OWP1" s="578"/>
      <c r="OWQ1" s="578"/>
      <c r="OWR1" s="578"/>
      <c r="OWS1" s="578"/>
      <c r="OWT1" s="578"/>
      <c r="OWU1" s="578"/>
      <c r="OWV1" s="578"/>
      <c r="OWW1" s="578"/>
      <c r="OWX1" s="578"/>
      <c r="OWY1" s="578"/>
      <c r="OWZ1" s="578"/>
      <c r="OXA1" s="578"/>
      <c r="OXB1" s="578"/>
      <c r="OXC1" s="578"/>
      <c r="OXD1" s="578"/>
      <c r="OXE1" s="578"/>
      <c r="OXF1" s="578"/>
      <c r="OXG1" s="578"/>
      <c r="OXH1" s="578"/>
      <c r="OXI1" s="578"/>
      <c r="OXJ1" s="578"/>
      <c r="OXK1" s="578"/>
      <c r="OXL1" s="578"/>
      <c r="OXM1" s="578"/>
      <c r="OXN1" s="578"/>
      <c r="OXO1" s="578"/>
      <c r="OXP1" s="578"/>
      <c r="OXQ1" s="578"/>
      <c r="OXR1" s="578"/>
      <c r="OXS1" s="578"/>
      <c r="OXT1" s="578"/>
      <c r="OXU1" s="578"/>
      <c r="OXV1" s="578"/>
      <c r="OXW1" s="578"/>
      <c r="OXX1" s="578"/>
      <c r="OXY1" s="578"/>
      <c r="OXZ1" s="578"/>
      <c r="OYA1" s="578"/>
      <c r="OYB1" s="578"/>
      <c r="OYC1" s="578"/>
      <c r="OYD1" s="578"/>
      <c r="OYE1" s="578"/>
      <c r="OYF1" s="578"/>
      <c r="OYG1" s="578"/>
      <c r="OYH1" s="578"/>
      <c r="OYI1" s="578"/>
      <c r="OYJ1" s="578"/>
      <c r="OYK1" s="578"/>
      <c r="OYL1" s="578"/>
      <c r="OYM1" s="578"/>
      <c r="OYN1" s="578"/>
      <c r="OYO1" s="578"/>
      <c r="OYP1" s="578"/>
      <c r="OYQ1" s="578"/>
      <c r="OYR1" s="578"/>
      <c r="OYS1" s="578"/>
      <c r="OYT1" s="578"/>
      <c r="OYU1" s="578"/>
      <c r="OYV1" s="578"/>
      <c r="OYW1" s="578"/>
      <c r="OYX1" s="578"/>
      <c r="OYY1" s="578"/>
      <c r="OYZ1" s="578"/>
      <c r="OZA1" s="578"/>
      <c r="OZB1" s="578"/>
      <c r="OZC1" s="578"/>
      <c r="OZD1" s="578"/>
      <c r="OZE1" s="578"/>
      <c r="OZF1" s="578"/>
      <c r="OZG1" s="578"/>
      <c r="OZH1" s="578"/>
      <c r="OZI1" s="578"/>
      <c r="OZJ1" s="578"/>
      <c r="OZK1" s="578"/>
      <c r="OZL1" s="578"/>
      <c r="OZM1" s="578"/>
      <c r="OZN1" s="578"/>
      <c r="OZO1" s="578"/>
      <c r="OZP1" s="578"/>
      <c r="OZQ1" s="578"/>
      <c r="OZR1" s="578"/>
      <c r="OZS1" s="578"/>
      <c r="OZT1" s="578"/>
      <c r="OZU1" s="578"/>
      <c r="OZV1" s="578"/>
      <c r="OZW1" s="578"/>
      <c r="OZX1" s="578"/>
      <c r="OZY1" s="578"/>
      <c r="OZZ1" s="578"/>
      <c r="PAA1" s="578"/>
      <c r="PAB1" s="578"/>
      <c r="PAC1" s="578"/>
      <c r="PAD1" s="578"/>
      <c r="PAE1" s="578"/>
      <c r="PAF1" s="578"/>
      <c r="PAG1" s="578"/>
      <c r="PAH1" s="578"/>
      <c r="PAI1" s="578"/>
      <c r="PAJ1" s="578"/>
      <c r="PAK1" s="578"/>
      <c r="PAL1" s="578"/>
      <c r="PAM1" s="578"/>
      <c r="PAN1" s="578"/>
      <c r="PAO1" s="578"/>
      <c r="PAP1" s="578"/>
      <c r="PAQ1" s="578"/>
      <c r="PAR1" s="578"/>
      <c r="PAS1" s="578"/>
      <c r="PAT1" s="578"/>
      <c r="PAU1" s="578"/>
      <c r="PAV1" s="578"/>
      <c r="PAW1" s="578"/>
      <c r="PAX1" s="578"/>
      <c r="PAY1" s="578"/>
      <c r="PAZ1" s="578"/>
      <c r="PBA1" s="578"/>
      <c r="PBB1" s="578"/>
      <c r="PBC1" s="578"/>
      <c r="PBD1" s="578"/>
      <c r="PBE1" s="578"/>
      <c r="PBF1" s="578"/>
      <c r="PBG1" s="578"/>
      <c r="PBH1" s="578"/>
      <c r="PBI1" s="578"/>
      <c r="PBJ1" s="578"/>
      <c r="PBK1" s="578"/>
      <c r="PBL1" s="578"/>
      <c r="PBM1" s="578"/>
      <c r="PBN1" s="578"/>
      <c r="PBO1" s="578"/>
      <c r="PBP1" s="578"/>
      <c r="PBQ1" s="578"/>
      <c r="PBR1" s="578"/>
      <c r="PBS1" s="578"/>
      <c r="PBT1" s="578"/>
      <c r="PBU1" s="578"/>
      <c r="PBV1" s="578"/>
      <c r="PBW1" s="578"/>
      <c r="PBX1" s="578"/>
      <c r="PBY1" s="578"/>
      <c r="PBZ1" s="578"/>
      <c r="PCA1" s="578"/>
      <c r="PCB1" s="578"/>
      <c r="PCC1" s="578"/>
      <c r="PCD1" s="578"/>
      <c r="PCE1" s="578"/>
      <c r="PCF1" s="578"/>
      <c r="PCG1" s="578"/>
      <c r="PCH1" s="578"/>
      <c r="PCI1" s="578"/>
      <c r="PCJ1" s="578"/>
      <c r="PCK1" s="578"/>
      <c r="PCL1" s="578"/>
      <c r="PCM1" s="578"/>
      <c r="PCN1" s="578"/>
      <c r="PCO1" s="578"/>
      <c r="PCP1" s="578"/>
      <c r="PCQ1" s="578"/>
      <c r="PCR1" s="578"/>
      <c r="PCS1" s="578"/>
      <c r="PCT1" s="578"/>
      <c r="PCU1" s="578"/>
      <c r="PCV1" s="578"/>
      <c r="PCW1" s="578"/>
      <c r="PCX1" s="578"/>
      <c r="PCY1" s="578"/>
      <c r="PCZ1" s="578"/>
      <c r="PDA1" s="578"/>
      <c r="PDB1" s="578"/>
      <c r="PDC1" s="578"/>
      <c r="PDD1" s="578"/>
      <c r="PDE1" s="578"/>
      <c r="PDF1" s="578"/>
      <c r="PDG1" s="578"/>
      <c r="PDH1" s="578"/>
      <c r="PDI1" s="578"/>
      <c r="PDJ1" s="578"/>
      <c r="PDK1" s="578"/>
      <c r="PDL1" s="578"/>
      <c r="PDM1" s="578"/>
      <c r="PDN1" s="578"/>
      <c r="PDO1" s="578"/>
      <c r="PDP1" s="578"/>
      <c r="PDQ1" s="578"/>
      <c r="PDR1" s="578"/>
      <c r="PDS1" s="578"/>
      <c r="PDT1" s="578"/>
      <c r="PDU1" s="578"/>
      <c r="PDV1" s="578"/>
      <c r="PDW1" s="578"/>
      <c r="PDX1" s="578"/>
      <c r="PDY1" s="578"/>
      <c r="PDZ1" s="578"/>
      <c r="PEA1" s="578"/>
      <c r="PEB1" s="578"/>
      <c r="PEC1" s="578"/>
      <c r="PED1" s="578"/>
      <c r="PEE1" s="578"/>
      <c r="PEF1" s="578"/>
      <c r="PEG1" s="578"/>
      <c r="PEH1" s="578"/>
      <c r="PEI1" s="578"/>
      <c r="PEJ1" s="578"/>
      <c r="PEK1" s="578"/>
      <c r="PEL1" s="578"/>
      <c r="PEM1" s="578"/>
      <c r="PEN1" s="578"/>
      <c r="PEO1" s="578"/>
      <c r="PEP1" s="578"/>
      <c r="PEQ1" s="578"/>
      <c r="PER1" s="578"/>
      <c r="PES1" s="578"/>
      <c r="PET1" s="578"/>
      <c r="PEU1" s="578"/>
      <c r="PEV1" s="578"/>
      <c r="PEW1" s="578"/>
      <c r="PEX1" s="578"/>
      <c r="PEY1" s="578"/>
      <c r="PEZ1" s="578"/>
      <c r="PFA1" s="578"/>
      <c r="PFB1" s="578"/>
      <c r="PFC1" s="578"/>
      <c r="PFD1" s="578"/>
      <c r="PFE1" s="578"/>
      <c r="PFF1" s="578"/>
      <c r="PFG1" s="578"/>
      <c r="PFH1" s="578"/>
      <c r="PFI1" s="578"/>
      <c r="PFJ1" s="578"/>
      <c r="PFK1" s="578"/>
      <c r="PFL1" s="578"/>
      <c r="PFM1" s="578"/>
      <c r="PFN1" s="578"/>
      <c r="PFO1" s="578"/>
      <c r="PFP1" s="578"/>
      <c r="PFQ1" s="578"/>
      <c r="PFR1" s="578"/>
      <c r="PFS1" s="578"/>
      <c r="PFT1" s="578"/>
      <c r="PFU1" s="578"/>
      <c r="PFV1" s="578"/>
      <c r="PFW1" s="578"/>
      <c r="PFX1" s="578"/>
      <c r="PFY1" s="578"/>
      <c r="PFZ1" s="578"/>
      <c r="PGA1" s="578"/>
      <c r="PGB1" s="578"/>
      <c r="PGC1" s="578"/>
      <c r="PGD1" s="578"/>
      <c r="PGE1" s="578"/>
      <c r="PGF1" s="578"/>
      <c r="PGG1" s="578"/>
      <c r="PGH1" s="578"/>
      <c r="PGI1" s="578"/>
      <c r="PGJ1" s="578"/>
      <c r="PGK1" s="578"/>
      <c r="PGL1" s="578"/>
      <c r="PGM1" s="578"/>
      <c r="PGN1" s="578"/>
      <c r="PGO1" s="578"/>
      <c r="PGP1" s="578"/>
      <c r="PGQ1" s="578"/>
      <c r="PGR1" s="578"/>
      <c r="PGS1" s="578"/>
      <c r="PGT1" s="578"/>
      <c r="PGU1" s="578"/>
      <c r="PGV1" s="578"/>
      <c r="PGW1" s="578"/>
      <c r="PGX1" s="578"/>
      <c r="PGY1" s="578"/>
      <c r="PGZ1" s="578"/>
      <c r="PHA1" s="578"/>
      <c r="PHB1" s="578"/>
      <c r="PHC1" s="578"/>
      <c r="PHD1" s="578"/>
      <c r="PHE1" s="578"/>
      <c r="PHF1" s="578"/>
      <c r="PHG1" s="578"/>
      <c r="PHH1" s="578"/>
      <c r="PHI1" s="578"/>
      <c r="PHJ1" s="578"/>
      <c r="PHK1" s="578"/>
      <c r="PHL1" s="578"/>
      <c r="PHM1" s="578"/>
      <c r="PHN1" s="578"/>
      <c r="PHO1" s="578"/>
      <c r="PHP1" s="578"/>
      <c r="PHQ1" s="578"/>
      <c r="PHR1" s="578"/>
      <c r="PHS1" s="578"/>
      <c r="PHT1" s="578"/>
      <c r="PHU1" s="578"/>
      <c r="PHV1" s="578"/>
      <c r="PHW1" s="578"/>
      <c r="PHX1" s="578"/>
      <c r="PHY1" s="578"/>
      <c r="PHZ1" s="578"/>
      <c r="PIA1" s="578"/>
      <c r="PIB1" s="578"/>
      <c r="PIC1" s="578"/>
      <c r="PID1" s="578"/>
      <c r="PIE1" s="578"/>
      <c r="PIF1" s="578"/>
      <c r="PIG1" s="578"/>
      <c r="PIH1" s="578"/>
      <c r="PII1" s="578"/>
      <c r="PIJ1" s="578"/>
      <c r="PIK1" s="578"/>
      <c r="PIL1" s="578"/>
      <c r="PIM1" s="578"/>
      <c r="PIN1" s="578"/>
      <c r="PIO1" s="578"/>
      <c r="PIP1" s="578"/>
      <c r="PIQ1" s="578"/>
      <c r="PIR1" s="578"/>
      <c r="PIS1" s="578"/>
      <c r="PIT1" s="578"/>
      <c r="PIU1" s="578"/>
      <c r="PIV1" s="578"/>
      <c r="PIW1" s="578"/>
      <c r="PIX1" s="578"/>
      <c r="PIY1" s="578"/>
      <c r="PIZ1" s="578"/>
      <c r="PJA1" s="578"/>
      <c r="PJB1" s="578"/>
      <c r="PJC1" s="578"/>
      <c r="PJD1" s="578"/>
      <c r="PJE1" s="578"/>
      <c r="PJF1" s="578"/>
      <c r="PJG1" s="578"/>
      <c r="PJH1" s="578"/>
      <c r="PJI1" s="578"/>
      <c r="PJJ1" s="578"/>
      <c r="PJK1" s="578"/>
      <c r="PJL1" s="578"/>
      <c r="PJM1" s="578"/>
      <c r="PJN1" s="578"/>
      <c r="PJO1" s="578"/>
      <c r="PJP1" s="578"/>
      <c r="PJQ1" s="578"/>
      <c r="PJR1" s="578"/>
      <c r="PJS1" s="578"/>
      <c r="PJT1" s="578"/>
      <c r="PJU1" s="578"/>
      <c r="PJV1" s="578"/>
      <c r="PJW1" s="578"/>
      <c r="PJX1" s="578"/>
      <c r="PJY1" s="578"/>
      <c r="PJZ1" s="578"/>
      <c r="PKA1" s="578"/>
      <c r="PKB1" s="578"/>
      <c r="PKC1" s="578"/>
      <c r="PKD1" s="578"/>
      <c r="PKE1" s="578"/>
      <c r="PKF1" s="578"/>
      <c r="PKG1" s="578"/>
      <c r="PKH1" s="578"/>
      <c r="PKI1" s="578"/>
      <c r="PKJ1" s="578"/>
      <c r="PKK1" s="578"/>
      <c r="PKL1" s="578"/>
      <c r="PKM1" s="578"/>
      <c r="PKN1" s="578"/>
      <c r="PKO1" s="578"/>
      <c r="PKP1" s="578"/>
      <c r="PKQ1" s="578"/>
      <c r="PKR1" s="578"/>
      <c r="PKS1" s="578"/>
      <c r="PKT1" s="578"/>
      <c r="PKU1" s="578"/>
      <c r="PKV1" s="578"/>
      <c r="PKW1" s="578"/>
      <c r="PKX1" s="578"/>
      <c r="PKY1" s="578"/>
      <c r="PKZ1" s="578"/>
      <c r="PLA1" s="578"/>
      <c r="PLB1" s="578"/>
      <c r="PLC1" s="578"/>
      <c r="PLD1" s="578"/>
      <c r="PLE1" s="578"/>
      <c r="PLF1" s="578"/>
      <c r="PLG1" s="578"/>
      <c r="PLH1" s="578"/>
      <c r="PLI1" s="578"/>
      <c r="PLJ1" s="578"/>
      <c r="PLK1" s="578"/>
      <c r="PLL1" s="578"/>
      <c r="PLM1" s="578"/>
      <c r="PLN1" s="578"/>
      <c r="PLO1" s="578"/>
      <c r="PLP1" s="578"/>
      <c r="PLQ1" s="578"/>
      <c r="PLR1" s="578"/>
      <c r="PLS1" s="578"/>
      <c r="PLT1" s="578"/>
      <c r="PLU1" s="578"/>
      <c r="PLV1" s="578"/>
      <c r="PLW1" s="578"/>
      <c r="PLX1" s="578"/>
      <c r="PLY1" s="578"/>
      <c r="PLZ1" s="578"/>
      <c r="PMA1" s="578"/>
      <c r="PMB1" s="578"/>
      <c r="PMC1" s="578"/>
      <c r="PMD1" s="578"/>
      <c r="PME1" s="578"/>
      <c r="PMF1" s="578"/>
      <c r="PMG1" s="578"/>
      <c r="PMH1" s="578"/>
      <c r="PMI1" s="578"/>
      <c r="PMJ1" s="578"/>
      <c r="PMK1" s="578"/>
      <c r="PML1" s="578"/>
      <c r="PMM1" s="578"/>
      <c r="PMN1" s="578"/>
      <c r="PMO1" s="578"/>
      <c r="PMP1" s="578"/>
      <c r="PMQ1" s="578"/>
      <c r="PMR1" s="578"/>
      <c r="PMS1" s="578"/>
      <c r="PMT1" s="578"/>
      <c r="PMU1" s="578"/>
      <c r="PMV1" s="578"/>
      <c r="PMW1" s="578"/>
      <c r="PMX1" s="578"/>
      <c r="PMY1" s="578"/>
      <c r="PMZ1" s="578"/>
      <c r="PNA1" s="578"/>
      <c r="PNB1" s="578"/>
      <c r="PNC1" s="578"/>
      <c r="PND1" s="578"/>
      <c r="PNE1" s="578"/>
      <c r="PNF1" s="578"/>
      <c r="PNG1" s="578"/>
      <c r="PNH1" s="578"/>
      <c r="PNI1" s="578"/>
      <c r="PNJ1" s="578"/>
      <c r="PNK1" s="578"/>
      <c r="PNL1" s="578"/>
      <c r="PNM1" s="578"/>
      <c r="PNN1" s="578"/>
      <c r="PNO1" s="578"/>
      <c r="PNP1" s="578"/>
      <c r="PNQ1" s="578"/>
      <c r="PNR1" s="578"/>
      <c r="PNS1" s="578"/>
      <c r="PNT1" s="578"/>
      <c r="PNU1" s="578"/>
      <c r="PNV1" s="578"/>
      <c r="PNW1" s="578"/>
      <c r="PNX1" s="578"/>
      <c r="PNY1" s="578"/>
      <c r="PNZ1" s="578"/>
      <c r="POA1" s="578"/>
      <c r="POB1" s="578"/>
      <c r="POC1" s="578"/>
      <c r="POD1" s="578"/>
      <c r="POE1" s="578"/>
      <c r="POF1" s="578"/>
      <c r="POG1" s="578"/>
      <c r="POH1" s="578"/>
      <c r="POI1" s="578"/>
      <c r="POJ1" s="578"/>
      <c r="POK1" s="578"/>
      <c r="POL1" s="578"/>
      <c r="POM1" s="578"/>
      <c r="PON1" s="578"/>
      <c r="POO1" s="578"/>
      <c r="POP1" s="578"/>
      <c r="POQ1" s="578"/>
      <c r="POR1" s="578"/>
      <c r="POS1" s="578"/>
      <c r="POT1" s="578"/>
      <c r="POU1" s="578"/>
      <c r="POV1" s="578"/>
      <c r="POW1" s="578"/>
      <c r="POX1" s="578"/>
      <c r="POY1" s="578"/>
      <c r="POZ1" s="578"/>
      <c r="PPA1" s="578"/>
      <c r="PPB1" s="578"/>
      <c r="PPC1" s="578"/>
      <c r="PPD1" s="578"/>
      <c r="PPE1" s="578"/>
      <c r="PPF1" s="578"/>
      <c r="PPG1" s="578"/>
      <c r="PPH1" s="578"/>
      <c r="PPI1" s="578"/>
      <c r="PPJ1" s="578"/>
      <c r="PPK1" s="578"/>
      <c r="PPL1" s="578"/>
      <c r="PPM1" s="578"/>
      <c r="PPN1" s="578"/>
      <c r="PPO1" s="578"/>
      <c r="PPP1" s="578"/>
      <c r="PPQ1" s="578"/>
      <c r="PPR1" s="578"/>
      <c r="PPS1" s="578"/>
      <c r="PPT1" s="578"/>
      <c r="PPU1" s="578"/>
      <c r="PPV1" s="578"/>
      <c r="PPW1" s="578"/>
      <c r="PPX1" s="578"/>
      <c r="PPY1" s="578"/>
      <c r="PPZ1" s="578"/>
      <c r="PQA1" s="578"/>
      <c r="PQB1" s="578"/>
      <c r="PQC1" s="578"/>
      <c r="PQD1" s="578"/>
      <c r="PQE1" s="578"/>
      <c r="PQF1" s="578"/>
      <c r="PQG1" s="578"/>
      <c r="PQH1" s="578"/>
      <c r="PQI1" s="578"/>
      <c r="PQJ1" s="578"/>
      <c r="PQK1" s="578"/>
      <c r="PQL1" s="578"/>
      <c r="PQM1" s="578"/>
      <c r="PQN1" s="578"/>
      <c r="PQO1" s="578"/>
      <c r="PQP1" s="578"/>
      <c r="PQQ1" s="578"/>
      <c r="PQR1" s="578"/>
      <c r="PQS1" s="578"/>
      <c r="PQT1" s="578"/>
      <c r="PQU1" s="578"/>
      <c r="PQV1" s="578"/>
      <c r="PQW1" s="578"/>
      <c r="PQX1" s="578"/>
      <c r="PQY1" s="578"/>
      <c r="PQZ1" s="578"/>
      <c r="PRA1" s="578"/>
      <c r="PRB1" s="578"/>
      <c r="PRC1" s="578"/>
      <c r="PRD1" s="578"/>
      <c r="PRE1" s="578"/>
      <c r="PRF1" s="578"/>
      <c r="PRG1" s="578"/>
      <c r="PRH1" s="578"/>
      <c r="PRI1" s="578"/>
      <c r="PRJ1" s="578"/>
      <c r="PRK1" s="578"/>
      <c r="PRL1" s="578"/>
      <c r="PRM1" s="578"/>
      <c r="PRN1" s="578"/>
      <c r="PRO1" s="578"/>
      <c r="PRP1" s="578"/>
      <c r="PRQ1" s="578"/>
      <c r="PRR1" s="578"/>
      <c r="PRS1" s="578"/>
      <c r="PRT1" s="578"/>
      <c r="PRU1" s="578"/>
      <c r="PRV1" s="578"/>
      <c r="PRW1" s="578"/>
      <c r="PRX1" s="578"/>
      <c r="PRY1" s="578"/>
      <c r="PRZ1" s="578"/>
      <c r="PSA1" s="578"/>
      <c r="PSB1" s="578"/>
      <c r="PSC1" s="578"/>
      <c r="PSD1" s="578"/>
      <c r="PSE1" s="578"/>
      <c r="PSF1" s="578"/>
      <c r="PSG1" s="578"/>
      <c r="PSH1" s="578"/>
      <c r="PSI1" s="578"/>
      <c r="PSJ1" s="578"/>
      <c r="PSK1" s="578"/>
      <c r="PSL1" s="578"/>
      <c r="PSM1" s="578"/>
      <c r="PSN1" s="578"/>
      <c r="PSO1" s="578"/>
      <c r="PSP1" s="578"/>
      <c r="PSQ1" s="578"/>
      <c r="PSR1" s="578"/>
      <c r="PSS1" s="578"/>
      <c r="PST1" s="578"/>
      <c r="PSU1" s="578"/>
      <c r="PSV1" s="578"/>
      <c r="PSW1" s="578"/>
      <c r="PSX1" s="578"/>
      <c r="PSY1" s="578"/>
      <c r="PSZ1" s="578"/>
      <c r="PTA1" s="578"/>
      <c r="PTB1" s="578"/>
      <c r="PTC1" s="578"/>
      <c r="PTD1" s="578"/>
      <c r="PTE1" s="578"/>
      <c r="PTF1" s="578"/>
      <c r="PTG1" s="578"/>
      <c r="PTH1" s="578"/>
      <c r="PTI1" s="578"/>
      <c r="PTJ1" s="578"/>
      <c r="PTK1" s="578"/>
      <c r="PTL1" s="578"/>
      <c r="PTM1" s="578"/>
      <c r="PTN1" s="578"/>
      <c r="PTO1" s="578"/>
      <c r="PTP1" s="578"/>
      <c r="PTQ1" s="578"/>
      <c r="PTR1" s="578"/>
      <c r="PTS1" s="578"/>
      <c r="PTT1" s="578"/>
      <c r="PTU1" s="578"/>
      <c r="PTV1" s="578"/>
      <c r="PTW1" s="578"/>
      <c r="PTX1" s="578"/>
      <c r="PTY1" s="578"/>
      <c r="PTZ1" s="578"/>
      <c r="PUA1" s="578"/>
      <c r="PUB1" s="578"/>
      <c r="PUC1" s="578"/>
      <c r="PUD1" s="578"/>
      <c r="PUE1" s="578"/>
      <c r="PUF1" s="578"/>
      <c r="PUG1" s="578"/>
      <c r="PUH1" s="578"/>
      <c r="PUI1" s="578"/>
      <c r="PUJ1" s="578"/>
      <c r="PUK1" s="578"/>
      <c r="PUL1" s="578"/>
      <c r="PUM1" s="578"/>
      <c r="PUN1" s="578"/>
      <c r="PUO1" s="578"/>
      <c r="PUP1" s="578"/>
      <c r="PUQ1" s="578"/>
      <c r="PUR1" s="578"/>
      <c r="PUS1" s="578"/>
      <c r="PUT1" s="578"/>
      <c r="PUU1" s="578"/>
      <c r="PUV1" s="578"/>
      <c r="PUW1" s="578"/>
      <c r="PUX1" s="578"/>
      <c r="PUY1" s="578"/>
      <c r="PUZ1" s="578"/>
      <c r="PVA1" s="578"/>
      <c r="PVB1" s="578"/>
      <c r="PVC1" s="578"/>
      <c r="PVD1" s="578"/>
      <c r="PVE1" s="578"/>
      <c r="PVF1" s="578"/>
      <c r="PVG1" s="578"/>
      <c r="PVH1" s="578"/>
      <c r="PVI1" s="578"/>
      <c r="PVJ1" s="578"/>
      <c r="PVK1" s="578"/>
      <c r="PVL1" s="578"/>
      <c r="PVM1" s="578"/>
      <c r="PVN1" s="578"/>
      <c r="PVO1" s="578"/>
      <c r="PVP1" s="578"/>
      <c r="PVQ1" s="578"/>
      <c r="PVR1" s="578"/>
      <c r="PVS1" s="578"/>
      <c r="PVT1" s="578"/>
      <c r="PVU1" s="578"/>
      <c r="PVV1" s="578"/>
      <c r="PVW1" s="578"/>
      <c r="PVX1" s="578"/>
      <c r="PVY1" s="578"/>
      <c r="PVZ1" s="578"/>
      <c r="PWA1" s="578"/>
      <c r="PWB1" s="578"/>
      <c r="PWC1" s="578"/>
      <c r="PWD1" s="578"/>
      <c r="PWE1" s="578"/>
      <c r="PWF1" s="578"/>
      <c r="PWG1" s="578"/>
      <c r="PWH1" s="578"/>
      <c r="PWI1" s="578"/>
      <c r="PWJ1" s="578"/>
      <c r="PWK1" s="578"/>
      <c r="PWL1" s="578"/>
      <c r="PWM1" s="578"/>
      <c r="PWN1" s="578"/>
      <c r="PWO1" s="578"/>
      <c r="PWP1" s="578"/>
      <c r="PWQ1" s="578"/>
      <c r="PWR1" s="578"/>
      <c r="PWS1" s="578"/>
      <c r="PWT1" s="578"/>
      <c r="PWU1" s="578"/>
      <c r="PWV1" s="578"/>
      <c r="PWW1" s="578"/>
      <c r="PWX1" s="578"/>
      <c r="PWY1" s="578"/>
      <c r="PWZ1" s="578"/>
      <c r="PXA1" s="578"/>
      <c r="PXB1" s="578"/>
      <c r="PXC1" s="578"/>
      <c r="PXD1" s="578"/>
      <c r="PXE1" s="578"/>
      <c r="PXF1" s="578"/>
      <c r="PXG1" s="578"/>
      <c r="PXH1" s="578"/>
      <c r="PXI1" s="578"/>
      <c r="PXJ1" s="578"/>
      <c r="PXK1" s="578"/>
      <c r="PXL1" s="578"/>
      <c r="PXM1" s="578"/>
      <c r="PXN1" s="578"/>
      <c r="PXO1" s="578"/>
      <c r="PXP1" s="578"/>
      <c r="PXQ1" s="578"/>
      <c r="PXR1" s="578"/>
      <c r="PXS1" s="578"/>
      <c r="PXT1" s="578"/>
      <c r="PXU1" s="578"/>
      <c r="PXV1" s="578"/>
      <c r="PXW1" s="578"/>
      <c r="PXX1" s="578"/>
      <c r="PXY1" s="578"/>
      <c r="PXZ1" s="578"/>
      <c r="PYA1" s="578"/>
      <c r="PYB1" s="578"/>
      <c r="PYC1" s="578"/>
      <c r="PYD1" s="578"/>
      <c r="PYE1" s="578"/>
      <c r="PYF1" s="578"/>
      <c r="PYG1" s="578"/>
      <c r="PYH1" s="578"/>
      <c r="PYI1" s="578"/>
      <c r="PYJ1" s="578"/>
      <c r="PYK1" s="578"/>
      <c r="PYL1" s="578"/>
      <c r="PYM1" s="578"/>
      <c r="PYN1" s="578"/>
      <c r="PYO1" s="578"/>
      <c r="PYP1" s="578"/>
      <c r="PYQ1" s="578"/>
      <c r="PYR1" s="578"/>
      <c r="PYS1" s="578"/>
      <c r="PYT1" s="578"/>
      <c r="PYU1" s="578"/>
      <c r="PYV1" s="578"/>
      <c r="PYW1" s="578"/>
      <c r="PYX1" s="578"/>
      <c r="PYY1" s="578"/>
      <c r="PYZ1" s="578"/>
      <c r="PZA1" s="578"/>
      <c r="PZB1" s="578"/>
      <c r="PZC1" s="578"/>
      <c r="PZD1" s="578"/>
      <c r="PZE1" s="578"/>
      <c r="PZF1" s="578"/>
      <c r="PZG1" s="578"/>
      <c r="PZH1" s="578"/>
      <c r="PZI1" s="578"/>
      <c r="PZJ1" s="578"/>
      <c r="PZK1" s="578"/>
      <c r="PZL1" s="578"/>
      <c r="PZM1" s="578"/>
      <c r="PZN1" s="578"/>
      <c r="PZO1" s="578"/>
      <c r="PZP1" s="578"/>
      <c r="PZQ1" s="578"/>
      <c r="PZR1" s="578"/>
      <c r="PZS1" s="578"/>
      <c r="PZT1" s="578"/>
      <c r="PZU1" s="578"/>
      <c r="PZV1" s="578"/>
      <c r="PZW1" s="578"/>
      <c r="PZX1" s="578"/>
      <c r="PZY1" s="578"/>
      <c r="PZZ1" s="578"/>
      <c r="QAA1" s="578"/>
      <c r="QAB1" s="578"/>
      <c r="QAC1" s="578"/>
      <c r="QAD1" s="578"/>
      <c r="QAE1" s="578"/>
      <c r="QAF1" s="578"/>
      <c r="QAG1" s="578"/>
      <c r="QAH1" s="578"/>
      <c r="QAI1" s="578"/>
      <c r="QAJ1" s="578"/>
      <c r="QAK1" s="578"/>
      <c r="QAL1" s="578"/>
      <c r="QAM1" s="578"/>
      <c r="QAN1" s="578"/>
      <c r="QAO1" s="578"/>
      <c r="QAP1" s="578"/>
      <c r="QAQ1" s="578"/>
      <c r="QAR1" s="578"/>
      <c r="QAS1" s="578"/>
      <c r="QAT1" s="578"/>
      <c r="QAU1" s="578"/>
      <c r="QAV1" s="578"/>
      <c r="QAW1" s="578"/>
      <c r="QAX1" s="578"/>
      <c r="QAY1" s="578"/>
      <c r="QAZ1" s="578"/>
      <c r="QBA1" s="578"/>
      <c r="QBB1" s="578"/>
      <c r="QBC1" s="578"/>
      <c r="QBD1" s="578"/>
      <c r="QBE1" s="578"/>
      <c r="QBF1" s="578"/>
      <c r="QBG1" s="578"/>
      <c r="QBH1" s="578"/>
      <c r="QBI1" s="578"/>
      <c r="QBJ1" s="578"/>
      <c r="QBK1" s="578"/>
      <c r="QBL1" s="578"/>
      <c r="QBM1" s="578"/>
      <c r="QBN1" s="578"/>
      <c r="QBO1" s="578"/>
      <c r="QBP1" s="578"/>
      <c r="QBQ1" s="578"/>
      <c r="QBR1" s="578"/>
      <c r="QBS1" s="578"/>
      <c r="QBT1" s="578"/>
      <c r="QBU1" s="578"/>
      <c r="QBV1" s="578"/>
      <c r="QBW1" s="578"/>
      <c r="QBX1" s="578"/>
      <c r="QBY1" s="578"/>
      <c r="QBZ1" s="578"/>
      <c r="QCA1" s="578"/>
      <c r="QCB1" s="578"/>
      <c r="QCC1" s="578"/>
      <c r="QCD1" s="578"/>
      <c r="QCE1" s="578"/>
      <c r="QCF1" s="578"/>
      <c r="QCG1" s="578"/>
      <c r="QCH1" s="578"/>
      <c r="QCI1" s="578"/>
      <c r="QCJ1" s="578"/>
      <c r="QCK1" s="578"/>
      <c r="QCL1" s="578"/>
      <c r="QCM1" s="578"/>
      <c r="QCN1" s="578"/>
      <c r="QCO1" s="578"/>
      <c r="QCP1" s="578"/>
      <c r="QCQ1" s="578"/>
      <c r="QCR1" s="578"/>
      <c r="QCS1" s="578"/>
      <c r="QCT1" s="578"/>
      <c r="QCU1" s="578"/>
      <c r="QCV1" s="578"/>
      <c r="QCW1" s="578"/>
      <c r="QCX1" s="578"/>
      <c r="QCY1" s="578"/>
      <c r="QCZ1" s="578"/>
      <c r="QDA1" s="578"/>
      <c r="QDB1" s="578"/>
      <c r="QDC1" s="578"/>
      <c r="QDD1" s="578"/>
      <c r="QDE1" s="578"/>
      <c r="QDF1" s="578"/>
      <c r="QDG1" s="578"/>
      <c r="QDH1" s="578"/>
      <c r="QDI1" s="578"/>
      <c r="QDJ1" s="578"/>
      <c r="QDK1" s="578"/>
      <c r="QDL1" s="578"/>
      <c r="QDM1" s="578"/>
      <c r="QDN1" s="578"/>
      <c r="QDO1" s="578"/>
      <c r="QDP1" s="578"/>
      <c r="QDQ1" s="578"/>
      <c r="QDR1" s="578"/>
      <c r="QDS1" s="578"/>
      <c r="QDT1" s="578"/>
      <c r="QDU1" s="578"/>
      <c r="QDV1" s="578"/>
      <c r="QDW1" s="578"/>
      <c r="QDX1" s="578"/>
      <c r="QDY1" s="578"/>
      <c r="QDZ1" s="578"/>
      <c r="QEA1" s="578"/>
      <c r="QEB1" s="578"/>
      <c r="QEC1" s="578"/>
      <c r="QED1" s="578"/>
      <c r="QEE1" s="578"/>
      <c r="QEF1" s="578"/>
      <c r="QEG1" s="578"/>
      <c r="QEH1" s="578"/>
      <c r="QEI1" s="578"/>
      <c r="QEJ1" s="578"/>
      <c r="QEK1" s="578"/>
      <c r="QEL1" s="578"/>
      <c r="QEM1" s="578"/>
      <c r="QEN1" s="578"/>
      <c r="QEO1" s="578"/>
      <c r="QEP1" s="578"/>
      <c r="QEQ1" s="578"/>
      <c r="QER1" s="578"/>
      <c r="QES1" s="578"/>
      <c r="QET1" s="578"/>
      <c r="QEU1" s="578"/>
      <c r="QEV1" s="578"/>
      <c r="QEW1" s="578"/>
      <c r="QEX1" s="578"/>
      <c r="QEY1" s="578"/>
      <c r="QEZ1" s="578"/>
      <c r="QFA1" s="578"/>
      <c r="QFB1" s="578"/>
      <c r="QFC1" s="578"/>
      <c r="QFD1" s="578"/>
      <c r="QFE1" s="578"/>
      <c r="QFF1" s="578"/>
      <c r="QFG1" s="578"/>
      <c r="QFH1" s="578"/>
      <c r="QFI1" s="578"/>
      <c r="QFJ1" s="578"/>
      <c r="QFK1" s="578"/>
      <c r="QFL1" s="578"/>
      <c r="QFM1" s="578"/>
      <c r="QFN1" s="578"/>
      <c r="QFO1" s="578"/>
      <c r="QFP1" s="578"/>
      <c r="QFQ1" s="578"/>
      <c r="QFR1" s="578"/>
      <c r="QFS1" s="578"/>
      <c r="QFT1" s="578"/>
      <c r="QFU1" s="578"/>
      <c r="QFV1" s="578"/>
      <c r="QFW1" s="578"/>
      <c r="QFX1" s="578"/>
      <c r="QFY1" s="578"/>
      <c r="QFZ1" s="578"/>
      <c r="QGA1" s="578"/>
      <c r="QGB1" s="578"/>
      <c r="QGC1" s="578"/>
      <c r="QGD1" s="578"/>
      <c r="QGE1" s="578"/>
      <c r="QGF1" s="578"/>
      <c r="QGG1" s="578"/>
      <c r="QGH1" s="578"/>
      <c r="QGI1" s="578"/>
      <c r="QGJ1" s="578"/>
      <c r="QGK1" s="578"/>
      <c r="QGL1" s="578"/>
      <c r="QGM1" s="578"/>
      <c r="QGN1" s="578"/>
      <c r="QGO1" s="578"/>
      <c r="QGP1" s="578"/>
      <c r="QGQ1" s="578"/>
      <c r="QGR1" s="578"/>
      <c r="QGS1" s="578"/>
      <c r="QGT1" s="578"/>
      <c r="QGU1" s="578"/>
      <c r="QGV1" s="578"/>
      <c r="QGW1" s="578"/>
      <c r="QGX1" s="578"/>
      <c r="QGY1" s="578"/>
      <c r="QGZ1" s="578"/>
      <c r="QHA1" s="578"/>
      <c r="QHB1" s="578"/>
      <c r="QHC1" s="578"/>
      <c r="QHD1" s="578"/>
      <c r="QHE1" s="578"/>
      <c r="QHF1" s="578"/>
      <c r="QHG1" s="578"/>
      <c r="QHH1" s="578"/>
      <c r="QHI1" s="578"/>
      <c r="QHJ1" s="578"/>
      <c r="QHK1" s="578"/>
      <c r="QHL1" s="578"/>
      <c r="QHM1" s="578"/>
      <c r="QHN1" s="578"/>
      <c r="QHO1" s="578"/>
      <c r="QHP1" s="578"/>
      <c r="QHQ1" s="578"/>
      <c r="QHR1" s="578"/>
      <c r="QHS1" s="578"/>
      <c r="QHT1" s="578"/>
      <c r="QHU1" s="578"/>
      <c r="QHV1" s="578"/>
      <c r="QHW1" s="578"/>
      <c r="QHX1" s="578"/>
      <c r="QHY1" s="578"/>
      <c r="QHZ1" s="578"/>
      <c r="QIA1" s="578"/>
      <c r="QIB1" s="578"/>
      <c r="QIC1" s="578"/>
      <c r="QID1" s="578"/>
      <c r="QIE1" s="578"/>
      <c r="QIF1" s="578"/>
      <c r="QIG1" s="578"/>
      <c r="QIH1" s="578"/>
      <c r="QII1" s="578"/>
      <c r="QIJ1" s="578"/>
      <c r="QIK1" s="578"/>
      <c r="QIL1" s="578"/>
      <c r="QIM1" s="578"/>
      <c r="QIN1" s="578"/>
      <c r="QIO1" s="578"/>
      <c r="QIP1" s="578"/>
      <c r="QIQ1" s="578"/>
      <c r="QIR1" s="578"/>
      <c r="QIS1" s="578"/>
      <c r="QIT1" s="578"/>
      <c r="QIU1" s="578"/>
      <c r="QIV1" s="578"/>
      <c r="QIW1" s="578"/>
      <c r="QIX1" s="578"/>
      <c r="QIY1" s="578"/>
      <c r="QIZ1" s="578"/>
      <c r="QJA1" s="578"/>
      <c r="QJB1" s="578"/>
      <c r="QJC1" s="578"/>
      <c r="QJD1" s="578"/>
      <c r="QJE1" s="578"/>
      <c r="QJF1" s="578"/>
      <c r="QJG1" s="578"/>
      <c r="QJH1" s="578"/>
      <c r="QJI1" s="578"/>
      <c r="QJJ1" s="578"/>
      <c r="QJK1" s="578"/>
      <c r="QJL1" s="578"/>
      <c r="QJM1" s="578"/>
      <c r="QJN1" s="578"/>
      <c r="QJO1" s="578"/>
      <c r="QJP1" s="578"/>
      <c r="QJQ1" s="578"/>
      <c r="QJR1" s="578"/>
      <c r="QJS1" s="578"/>
      <c r="QJT1" s="578"/>
      <c r="QJU1" s="578"/>
      <c r="QJV1" s="578"/>
      <c r="QJW1" s="578"/>
      <c r="QJX1" s="578"/>
      <c r="QJY1" s="578"/>
      <c r="QJZ1" s="578"/>
      <c r="QKA1" s="578"/>
      <c r="QKB1" s="578"/>
      <c r="QKC1" s="578"/>
      <c r="QKD1" s="578"/>
      <c r="QKE1" s="578"/>
      <c r="QKF1" s="578"/>
      <c r="QKG1" s="578"/>
      <c r="QKH1" s="578"/>
      <c r="QKI1" s="578"/>
      <c r="QKJ1" s="578"/>
      <c r="QKK1" s="578"/>
      <c r="QKL1" s="578"/>
      <c r="QKM1" s="578"/>
      <c r="QKN1" s="578"/>
      <c r="QKO1" s="578"/>
      <c r="QKP1" s="578"/>
      <c r="QKQ1" s="578"/>
      <c r="QKR1" s="578"/>
      <c r="QKS1" s="578"/>
      <c r="QKT1" s="578"/>
      <c r="QKU1" s="578"/>
      <c r="QKV1" s="578"/>
      <c r="QKW1" s="578"/>
      <c r="QKX1" s="578"/>
      <c r="QKY1" s="578"/>
      <c r="QKZ1" s="578"/>
      <c r="QLA1" s="578"/>
      <c r="QLB1" s="578"/>
      <c r="QLC1" s="578"/>
      <c r="QLD1" s="578"/>
      <c r="QLE1" s="578"/>
      <c r="QLF1" s="578"/>
      <c r="QLG1" s="578"/>
      <c r="QLH1" s="578"/>
      <c r="QLI1" s="578"/>
      <c r="QLJ1" s="578"/>
      <c r="QLK1" s="578"/>
      <c r="QLL1" s="578"/>
      <c r="QLM1" s="578"/>
      <c r="QLN1" s="578"/>
      <c r="QLO1" s="578"/>
      <c r="QLP1" s="578"/>
      <c r="QLQ1" s="578"/>
      <c r="QLR1" s="578"/>
      <c r="QLS1" s="578"/>
      <c r="QLT1" s="578"/>
      <c r="QLU1" s="578"/>
      <c r="QLV1" s="578"/>
      <c r="QLW1" s="578"/>
      <c r="QLX1" s="578"/>
      <c r="QLY1" s="578"/>
      <c r="QLZ1" s="578"/>
      <c r="QMA1" s="578"/>
      <c r="QMB1" s="578"/>
      <c r="QMC1" s="578"/>
      <c r="QMD1" s="578"/>
      <c r="QME1" s="578"/>
      <c r="QMF1" s="578"/>
      <c r="QMG1" s="578"/>
      <c r="QMH1" s="578"/>
      <c r="QMI1" s="578"/>
      <c r="QMJ1" s="578"/>
      <c r="QMK1" s="578"/>
      <c r="QML1" s="578"/>
      <c r="QMM1" s="578"/>
      <c r="QMN1" s="578"/>
      <c r="QMO1" s="578"/>
      <c r="QMP1" s="578"/>
      <c r="QMQ1" s="578"/>
      <c r="QMR1" s="578"/>
      <c r="QMS1" s="578"/>
      <c r="QMT1" s="578"/>
      <c r="QMU1" s="578"/>
      <c r="QMV1" s="578"/>
      <c r="QMW1" s="578"/>
      <c r="QMX1" s="578"/>
      <c r="QMY1" s="578"/>
      <c r="QMZ1" s="578"/>
      <c r="QNA1" s="578"/>
      <c r="QNB1" s="578"/>
      <c r="QNC1" s="578"/>
      <c r="QND1" s="578"/>
      <c r="QNE1" s="578"/>
      <c r="QNF1" s="578"/>
      <c r="QNG1" s="578"/>
      <c r="QNH1" s="578"/>
      <c r="QNI1" s="578"/>
      <c r="QNJ1" s="578"/>
      <c r="QNK1" s="578"/>
      <c r="QNL1" s="578"/>
      <c r="QNM1" s="578"/>
      <c r="QNN1" s="578"/>
      <c r="QNO1" s="578"/>
      <c r="QNP1" s="578"/>
      <c r="QNQ1" s="578"/>
      <c r="QNR1" s="578"/>
      <c r="QNS1" s="578"/>
      <c r="QNT1" s="578"/>
      <c r="QNU1" s="578"/>
      <c r="QNV1" s="578"/>
      <c r="QNW1" s="578"/>
      <c r="QNX1" s="578"/>
      <c r="QNY1" s="578"/>
      <c r="QNZ1" s="578"/>
      <c r="QOA1" s="578"/>
      <c r="QOB1" s="578"/>
      <c r="QOC1" s="578"/>
      <c r="QOD1" s="578"/>
      <c r="QOE1" s="578"/>
      <c r="QOF1" s="578"/>
      <c r="QOG1" s="578"/>
      <c r="QOH1" s="578"/>
      <c r="QOI1" s="578"/>
      <c r="QOJ1" s="578"/>
      <c r="QOK1" s="578"/>
      <c r="QOL1" s="578"/>
      <c r="QOM1" s="578"/>
      <c r="QON1" s="578"/>
      <c r="QOO1" s="578"/>
      <c r="QOP1" s="578"/>
      <c r="QOQ1" s="578"/>
      <c r="QOR1" s="578"/>
      <c r="QOS1" s="578"/>
      <c r="QOT1" s="578"/>
      <c r="QOU1" s="578"/>
      <c r="QOV1" s="578"/>
      <c r="QOW1" s="578"/>
      <c r="QOX1" s="578"/>
      <c r="QOY1" s="578"/>
      <c r="QOZ1" s="578"/>
      <c r="QPA1" s="578"/>
      <c r="QPB1" s="578"/>
      <c r="QPC1" s="578"/>
      <c r="QPD1" s="578"/>
      <c r="QPE1" s="578"/>
      <c r="QPF1" s="578"/>
      <c r="QPG1" s="578"/>
      <c r="QPH1" s="578"/>
      <c r="QPI1" s="578"/>
      <c r="QPJ1" s="578"/>
      <c r="QPK1" s="578"/>
      <c r="QPL1" s="578"/>
      <c r="QPM1" s="578"/>
      <c r="QPN1" s="578"/>
      <c r="QPO1" s="578"/>
      <c r="QPP1" s="578"/>
      <c r="QPQ1" s="578"/>
      <c r="QPR1" s="578"/>
      <c r="QPS1" s="578"/>
      <c r="QPT1" s="578"/>
      <c r="QPU1" s="578"/>
      <c r="QPV1" s="578"/>
      <c r="QPW1" s="578"/>
      <c r="QPX1" s="578"/>
      <c r="QPY1" s="578"/>
      <c r="QPZ1" s="578"/>
      <c r="QQA1" s="578"/>
      <c r="QQB1" s="578"/>
      <c r="QQC1" s="578"/>
      <c r="QQD1" s="578"/>
      <c r="QQE1" s="578"/>
      <c r="QQF1" s="578"/>
      <c r="QQG1" s="578"/>
      <c r="QQH1" s="578"/>
      <c r="QQI1" s="578"/>
      <c r="QQJ1" s="578"/>
      <c r="QQK1" s="578"/>
      <c r="QQL1" s="578"/>
      <c r="QQM1" s="578"/>
      <c r="QQN1" s="578"/>
      <c r="QQO1" s="578"/>
      <c r="QQP1" s="578"/>
      <c r="QQQ1" s="578"/>
      <c r="QQR1" s="578"/>
      <c r="QQS1" s="578"/>
      <c r="QQT1" s="578"/>
      <c r="QQU1" s="578"/>
      <c r="QQV1" s="578"/>
      <c r="QQW1" s="578"/>
      <c r="QQX1" s="578"/>
      <c r="QQY1" s="578"/>
      <c r="QQZ1" s="578"/>
      <c r="QRA1" s="578"/>
      <c r="QRB1" s="578"/>
      <c r="QRC1" s="578"/>
      <c r="QRD1" s="578"/>
      <c r="QRE1" s="578"/>
      <c r="QRF1" s="578"/>
      <c r="QRG1" s="578"/>
      <c r="QRH1" s="578"/>
      <c r="QRI1" s="578"/>
      <c r="QRJ1" s="578"/>
      <c r="QRK1" s="578"/>
      <c r="QRL1" s="578"/>
      <c r="QRM1" s="578"/>
      <c r="QRN1" s="578"/>
      <c r="QRO1" s="578"/>
      <c r="QRP1" s="578"/>
      <c r="QRQ1" s="578"/>
      <c r="QRR1" s="578"/>
      <c r="QRS1" s="578"/>
      <c r="QRT1" s="578"/>
      <c r="QRU1" s="578"/>
      <c r="QRV1" s="578"/>
      <c r="QRW1" s="578"/>
      <c r="QRX1" s="578"/>
      <c r="QRY1" s="578"/>
      <c r="QRZ1" s="578"/>
      <c r="QSA1" s="578"/>
      <c r="QSB1" s="578"/>
      <c r="QSC1" s="578"/>
      <c r="QSD1" s="578"/>
      <c r="QSE1" s="578"/>
      <c r="QSF1" s="578"/>
      <c r="QSG1" s="578"/>
      <c r="QSH1" s="578"/>
      <c r="QSI1" s="578"/>
      <c r="QSJ1" s="578"/>
      <c r="QSK1" s="578"/>
      <c r="QSL1" s="578"/>
      <c r="QSM1" s="578"/>
      <c r="QSN1" s="578"/>
      <c r="QSO1" s="578"/>
      <c r="QSP1" s="578"/>
      <c r="QSQ1" s="578"/>
      <c r="QSR1" s="578"/>
      <c r="QSS1" s="578"/>
      <c r="QST1" s="578"/>
      <c r="QSU1" s="578"/>
      <c r="QSV1" s="578"/>
      <c r="QSW1" s="578"/>
      <c r="QSX1" s="578"/>
      <c r="QSY1" s="578"/>
      <c r="QSZ1" s="578"/>
      <c r="QTA1" s="578"/>
      <c r="QTB1" s="578"/>
      <c r="QTC1" s="578"/>
      <c r="QTD1" s="578"/>
      <c r="QTE1" s="578"/>
      <c r="QTF1" s="578"/>
      <c r="QTG1" s="578"/>
      <c r="QTH1" s="578"/>
      <c r="QTI1" s="578"/>
      <c r="QTJ1" s="578"/>
      <c r="QTK1" s="578"/>
      <c r="QTL1" s="578"/>
      <c r="QTM1" s="578"/>
      <c r="QTN1" s="578"/>
      <c r="QTO1" s="578"/>
      <c r="QTP1" s="578"/>
      <c r="QTQ1" s="578"/>
      <c r="QTR1" s="578"/>
      <c r="QTS1" s="578"/>
      <c r="QTT1" s="578"/>
      <c r="QTU1" s="578"/>
      <c r="QTV1" s="578"/>
      <c r="QTW1" s="578"/>
      <c r="QTX1" s="578"/>
      <c r="QTY1" s="578"/>
      <c r="QTZ1" s="578"/>
      <c r="QUA1" s="578"/>
      <c r="QUB1" s="578"/>
      <c r="QUC1" s="578"/>
      <c r="QUD1" s="578"/>
      <c r="QUE1" s="578"/>
      <c r="QUF1" s="578"/>
      <c r="QUG1" s="578"/>
      <c r="QUH1" s="578"/>
      <c r="QUI1" s="578"/>
      <c r="QUJ1" s="578"/>
      <c r="QUK1" s="578"/>
      <c r="QUL1" s="578"/>
      <c r="QUM1" s="578"/>
      <c r="QUN1" s="578"/>
      <c r="QUO1" s="578"/>
      <c r="QUP1" s="578"/>
      <c r="QUQ1" s="578"/>
      <c r="QUR1" s="578"/>
      <c r="QUS1" s="578"/>
      <c r="QUT1" s="578"/>
      <c r="QUU1" s="578"/>
      <c r="QUV1" s="578"/>
      <c r="QUW1" s="578"/>
      <c r="QUX1" s="578"/>
      <c r="QUY1" s="578"/>
      <c r="QUZ1" s="578"/>
      <c r="QVA1" s="578"/>
      <c r="QVB1" s="578"/>
      <c r="QVC1" s="578"/>
      <c r="QVD1" s="578"/>
      <c r="QVE1" s="578"/>
      <c r="QVF1" s="578"/>
      <c r="QVG1" s="578"/>
      <c r="QVH1" s="578"/>
      <c r="QVI1" s="578"/>
      <c r="QVJ1" s="578"/>
      <c r="QVK1" s="578"/>
      <c r="QVL1" s="578"/>
      <c r="QVM1" s="578"/>
      <c r="QVN1" s="578"/>
      <c r="QVO1" s="578"/>
      <c r="QVP1" s="578"/>
      <c r="QVQ1" s="578"/>
      <c r="QVR1" s="578"/>
      <c r="QVS1" s="578"/>
      <c r="QVT1" s="578"/>
      <c r="QVU1" s="578"/>
      <c r="QVV1" s="578"/>
      <c r="QVW1" s="578"/>
      <c r="QVX1" s="578"/>
      <c r="QVY1" s="578"/>
      <c r="QVZ1" s="578"/>
      <c r="QWA1" s="578"/>
      <c r="QWB1" s="578"/>
      <c r="QWC1" s="578"/>
      <c r="QWD1" s="578"/>
      <c r="QWE1" s="578"/>
      <c r="QWF1" s="578"/>
      <c r="QWG1" s="578"/>
      <c r="QWH1" s="578"/>
      <c r="QWI1" s="578"/>
      <c r="QWJ1" s="578"/>
      <c r="QWK1" s="578"/>
      <c r="QWL1" s="578"/>
      <c r="QWM1" s="578"/>
      <c r="QWN1" s="578"/>
      <c r="QWO1" s="578"/>
      <c r="QWP1" s="578"/>
      <c r="QWQ1" s="578"/>
      <c r="QWR1" s="578"/>
      <c r="QWS1" s="578"/>
      <c r="QWT1" s="578"/>
      <c r="QWU1" s="578"/>
      <c r="QWV1" s="578"/>
      <c r="QWW1" s="578"/>
      <c r="QWX1" s="578"/>
      <c r="QWY1" s="578"/>
      <c r="QWZ1" s="578"/>
      <c r="QXA1" s="578"/>
      <c r="QXB1" s="578"/>
      <c r="QXC1" s="578"/>
      <c r="QXD1" s="578"/>
      <c r="QXE1" s="578"/>
      <c r="QXF1" s="578"/>
      <c r="QXG1" s="578"/>
      <c r="QXH1" s="578"/>
      <c r="QXI1" s="578"/>
      <c r="QXJ1" s="578"/>
      <c r="QXK1" s="578"/>
      <c r="QXL1" s="578"/>
      <c r="QXM1" s="578"/>
      <c r="QXN1" s="578"/>
      <c r="QXO1" s="578"/>
      <c r="QXP1" s="578"/>
      <c r="QXQ1" s="578"/>
      <c r="QXR1" s="578"/>
      <c r="QXS1" s="578"/>
      <c r="QXT1" s="578"/>
      <c r="QXU1" s="578"/>
      <c r="QXV1" s="578"/>
      <c r="QXW1" s="578"/>
      <c r="QXX1" s="578"/>
      <c r="QXY1" s="578"/>
      <c r="QXZ1" s="578"/>
      <c r="QYA1" s="578"/>
      <c r="QYB1" s="578"/>
      <c r="QYC1" s="578"/>
      <c r="QYD1" s="578"/>
      <c r="QYE1" s="578"/>
      <c r="QYF1" s="578"/>
      <c r="QYG1" s="578"/>
      <c r="QYH1" s="578"/>
      <c r="QYI1" s="578"/>
      <c r="QYJ1" s="578"/>
      <c r="QYK1" s="578"/>
      <c r="QYL1" s="578"/>
      <c r="QYM1" s="578"/>
      <c r="QYN1" s="578"/>
      <c r="QYO1" s="578"/>
      <c r="QYP1" s="578"/>
      <c r="QYQ1" s="578"/>
      <c r="QYR1" s="578"/>
      <c r="QYS1" s="578"/>
      <c r="QYT1" s="578"/>
      <c r="QYU1" s="578"/>
      <c r="QYV1" s="578"/>
      <c r="QYW1" s="578"/>
      <c r="QYX1" s="578"/>
      <c r="QYY1" s="578"/>
      <c r="QYZ1" s="578"/>
      <c r="QZA1" s="578"/>
      <c r="QZB1" s="578"/>
      <c r="QZC1" s="578"/>
      <c r="QZD1" s="578"/>
      <c r="QZE1" s="578"/>
      <c r="QZF1" s="578"/>
      <c r="QZG1" s="578"/>
      <c r="QZH1" s="578"/>
      <c r="QZI1" s="578"/>
      <c r="QZJ1" s="578"/>
      <c r="QZK1" s="578"/>
      <c r="QZL1" s="578"/>
      <c r="QZM1" s="578"/>
      <c r="QZN1" s="578"/>
      <c r="QZO1" s="578"/>
      <c r="QZP1" s="578"/>
      <c r="QZQ1" s="578"/>
      <c r="QZR1" s="578"/>
      <c r="QZS1" s="578"/>
      <c r="QZT1" s="578"/>
      <c r="QZU1" s="578"/>
      <c r="QZV1" s="578"/>
      <c r="QZW1" s="578"/>
      <c r="QZX1" s="578"/>
      <c r="QZY1" s="578"/>
      <c r="QZZ1" s="578"/>
      <c r="RAA1" s="578"/>
      <c r="RAB1" s="578"/>
      <c r="RAC1" s="578"/>
      <c r="RAD1" s="578"/>
      <c r="RAE1" s="578"/>
      <c r="RAF1" s="578"/>
      <c r="RAG1" s="578"/>
      <c r="RAH1" s="578"/>
      <c r="RAI1" s="578"/>
      <c r="RAJ1" s="578"/>
      <c r="RAK1" s="578"/>
      <c r="RAL1" s="578"/>
      <c r="RAM1" s="578"/>
      <c r="RAN1" s="578"/>
      <c r="RAO1" s="578"/>
      <c r="RAP1" s="578"/>
      <c r="RAQ1" s="578"/>
      <c r="RAR1" s="578"/>
      <c r="RAS1" s="578"/>
      <c r="RAT1" s="578"/>
      <c r="RAU1" s="578"/>
      <c r="RAV1" s="578"/>
      <c r="RAW1" s="578"/>
      <c r="RAX1" s="578"/>
      <c r="RAY1" s="578"/>
      <c r="RAZ1" s="578"/>
      <c r="RBA1" s="578"/>
      <c r="RBB1" s="578"/>
      <c r="RBC1" s="578"/>
      <c r="RBD1" s="578"/>
      <c r="RBE1" s="578"/>
      <c r="RBF1" s="578"/>
      <c r="RBG1" s="578"/>
      <c r="RBH1" s="578"/>
      <c r="RBI1" s="578"/>
      <c r="RBJ1" s="578"/>
      <c r="RBK1" s="578"/>
      <c r="RBL1" s="578"/>
      <c r="RBM1" s="578"/>
      <c r="RBN1" s="578"/>
      <c r="RBO1" s="578"/>
      <c r="RBP1" s="578"/>
      <c r="RBQ1" s="578"/>
      <c r="RBR1" s="578"/>
      <c r="RBS1" s="578"/>
      <c r="RBT1" s="578"/>
      <c r="RBU1" s="578"/>
      <c r="RBV1" s="578"/>
      <c r="RBW1" s="578"/>
      <c r="RBX1" s="578"/>
      <c r="RBY1" s="578"/>
      <c r="RBZ1" s="578"/>
      <c r="RCA1" s="578"/>
      <c r="RCB1" s="578"/>
      <c r="RCC1" s="578"/>
      <c r="RCD1" s="578"/>
      <c r="RCE1" s="578"/>
      <c r="RCF1" s="578"/>
      <c r="RCG1" s="578"/>
      <c r="RCH1" s="578"/>
      <c r="RCI1" s="578"/>
      <c r="RCJ1" s="578"/>
      <c r="RCK1" s="578"/>
      <c r="RCL1" s="578"/>
      <c r="RCM1" s="578"/>
      <c r="RCN1" s="578"/>
      <c r="RCO1" s="578"/>
      <c r="RCP1" s="578"/>
      <c r="RCQ1" s="578"/>
      <c r="RCR1" s="578"/>
      <c r="RCS1" s="578"/>
      <c r="RCT1" s="578"/>
      <c r="RCU1" s="578"/>
      <c r="RCV1" s="578"/>
      <c r="RCW1" s="578"/>
      <c r="RCX1" s="578"/>
      <c r="RCY1" s="578"/>
      <c r="RCZ1" s="578"/>
      <c r="RDA1" s="578"/>
      <c r="RDB1" s="578"/>
      <c r="RDC1" s="578"/>
      <c r="RDD1" s="578"/>
      <c r="RDE1" s="578"/>
      <c r="RDF1" s="578"/>
      <c r="RDG1" s="578"/>
      <c r="RDH1" s="578"/>
      <c r="RDI1" s="578"/>
      <c r="RDJ1" s="578"/>
      <c r="RDK1" s="578"/>
      <c r="RDL1" s="578"/>
      <c r="RDM1" s="578"/>
      <c r="RDN1" s="578"/>
      <c r="RDO1" s="578"/>
      <c r="RDP1" s="578"/>
      <c r="RDQ1" s="578"/>
      <c r="RDR1" s="578"/>
      <c r="RDS1" s="578"/>
      <c r="RDT1" s="578"/>
      <c r="RDU1" s="578"/>
      <c r="RDV1" s="578"/>
      <c r="RDW1" s="578"/>
      <c r="RDX1" s="578"/>
      <c r="RDY1" s="578"/>
      <c r="RDZ1" s="578"/>
      <c r="REA1" s="578"/>
      <c r="REB1" s="578"/>
      <c r="REC1" s="578"/>
      <c r="RED1" s="578"/>
      <c r="REE1" s="578"/>
      <c r="REF1" s="578"/>
      <c r="REG1" s="578"/>
      <c r="REH1" s="578"/>
      <c r="REI1" s="578"/>
      <c r="REJ1" s="578"/>
      <c r="REK1" s="578"/>
      <c r="REL1" s="578"/>
      <c r="REM1" s="578"/>
      <c r="REN1" s="578"/>
      <c r="REO1" s="578"/>
      <c r="REP1" s="578"/>
      <c r="REQ1" s="578"/>
      <c r="RER1" s="578"/>
      <c r="RES1" s="578"/>
      <c r="RET1" s="578"/>
      <c r="REU1" s="578"/>
      <c r="REV1" s="578"/>
      <c r="REW1" s="578"/>
      <c r="REX1" s="578"/>
      <c r="REY1" s="578"/>
      <c r="REZ1" s="578"/>
      <c r="RFA1" s="578"/>
      <c r="RFB1" s="578"/>
      <c r="RFC1" s="578"/>
      <c r="RFD1" s="578"/>
      <c r="RFE1" s="578"/>
      <c r="RFF1" s="578"/>
      <c r="RFG1" s="578"/>
      <c r="RFH1" s="578"/>
      <c r="RFI1" s="578"/>
      <c r="RFJ1" s="578"/>
      <c r="RFK1" s="578"/>
      <c r="RFL1" s="578"/>
      <c r="RFM1" s="578"/>
      <c r="RFN1" s="578"/>
      <c r="RFO1" s="578"/>
      <c r="RFP1" s="578"/>
      <c r="RFQ1" s="578"/>
      <c r="RFR1" s="578"/>
      <c r="RFS1" s="578"/>
      <c r="RFT1" s="578"/>
      <c r="RFU1" s="578"/>
      <c r="RFV1" s="578"/>
      <c r="RFW1" s="578"/>
      <c r="RFX1" s="578"/>
      <c r="RFY1" s="578"/>
      <c r="RFZ1" s="578"/>
      <c r="RGA1" s="578"/>
      <c r="RGB1" s="578"/>
      <c r="RGC1" s="578"/>
      <c r="RGD1" s="578"/>
      <c r="RGE1" s="578"/>
      <c r="RGF1" s="578"/>
      <c r="RGG1" s="578"/>
      <c r="RGH1" s="578"/>
      <c r="RGI1" s="578"/>
      <c r="RGJ1" s="578"/>
      <c r="RGK1" s="578"/>
      <c r="RGL1" s="578"/>
      <c r="RGM1" s="578"/>
      <c r="RGN1" s="578"/>
      <c r="RGO1" s="578"/>
      <c r="RGP1" s="578"/>
      <c r="RGQ1" s="578"/>
      <c r="RGR1" s="578"/>
      <c r="RGS1" s="578"/>
      <c r="RGT1" s="578"/>
      <c r="RGU1" s="578"/>
      <c r="RGV1" s="578"/>
      <c r="RGW1" s="578"/>
      <c r="RGX1" s="578"/>
      <c r="RGY1" s="578"/>
      <c r="RGZ1" s="578"/>
      <c r="RHA1" s="578"/>
      <c r="RHB1" s="578"/>
      <c r="RHC1" s="578"/>
      <c r="RHD1" s="578"/>
      <c r="RHE1" s="578"/>
      <c r="RHF1" s="578"/>
      <c r="RHG1" s="578"/>
      <c r="RHH1" s="578"/>
      <c r="RHI1" s="578"/>
      <c r="RHJ1" s="578"/>
      <c r="RHK1" s="578"/>
      <c r="RHL1" s="578"/>
      <c r="RHM1" s="578"/>
      <c r="RHN1" s="578"/>
      <c r="RHO1" s="578"/>
      <c r="RHP1" s="578"/>
      <c r="RHQ1" s="578"/>
      <c r="RHR1" s="578"/>
      <c r="RHS1" s="578"/>
      <c r="RHT1" s="578"/>
      <c r="RHU1" s="578"/>
      <c r="RHV1" s="578"/>
      <c r="RHW1" s="578"/>
      <c r="RHX1" s="578"/>
      <c r="RHY1" s="578"/>
      <c r="RHZ1" s="578"/>
      <c r="RIA1" s="578"/>
      <c r="RIB1" s="578"/>
      <c r="RIC1" s="578"/>
      <c r="RID1" s="578"/>
      <c r="RIE1" s="578"/>
      <c r="RIF1" s="578"/>
      <c r="RIG1" s="578"/>
      <c r="RIH1" s="578"/>
      <c r="RII1" s="578"/>
      <c r="RIJ1" s="578"/>
      <c r="RIK1" s="578"/>
      <c r="RIL1" s="578"/>
      <c r="RIM1" s="578"/>
      <c r="RIN1" s="578"/>
      <c r="RIO1" s="578"/>
      <c r="RIP1" s="578"/>
      <c r="RIQ1" s="578"/>
      <c r="RIR1" s="578"/>
      <c r="RIS1" s="578"/>
      <c r="RIT1" s="578"/>
      <c r="RIU1" s="578"/>
      <c r="RIV1" s="578"/>
      <c r="RIW1" s="578"/>
      <c r="RIX1" s="578"/>
      <c r="RIY1" s="578"/>
      <c r="RIZ1" s="578"/>
      <c r="RJA1" s="578"/>
      <c r="RJB1" s="578"/>
      <c r="RJC1" s="578"/>
      <c r="RJD1" s="578"/>
      <c r="RJE1" s="578"/>
      <c r="RJF1" s="578"/>
      <c r="RJG1" s="578"/>
      <c r="RJH1" s="578"/>
      <c r="RJI1" s="578"/>
      <c r="RJJ1" s="578"/>
      <c r="RJK1" s="578"/>
      <c r="RJL1" s="578"/>
      <c r="RJM1" s="578"/>
      <c r="RJN1" s="578"/>
      <c r="RJO1" s="578"/>
      <c r="RJP1" s="578"/>
      <c r="RJQ1" s="578"/>
      <c r="RJR1" s="578"/>
      <c r="RJS1" s="578"/>
      <c r="RJT1" s="578"/>
      <c r="RJU1" s="578"/>
      <c r="RJV1" s="578"/>
      <c r="RJW1" s="578"/>
      <c r="RJX1" s="578"/>
      <c r="RJY1" s="578"/>
      <c r="RJZ1" s="578"/>
      <c r="RKA1" s="578"/>
      <c r="RKB1" s="578"/>
      <c r="RKC1" s="578"/>
      <c r="RKD1" s="578"/>
      <c r="RKE1" s="578"/>
      <c r="RKF1" s="578"/>
      <c r="RKG1" s="578"/>
      <c r="RKH1" s="578"/>
      <c r="RKI1" s="578"/>
      <c r="RKJ1" s="578"/>
      <c r="RKK1" s="578"/>
      <c r="RKL1" s="578"/>
      <c r="RKM1" s="578"/>
      <c r="RKN1" s="578"/>
      <c r="RKO1" s="578"/>
      <c r="RKP1" s="578"/>
      <c r="RKQ1" s="578"/>
      <c r="RKR1" s="578"/>
      <c r="RKS1" s="578"/>
      <c r="RKT1" s="578"/>
      <c r="RKU1" s="578"/>
      <c r="RKV1" s="578"/>
      <c r="RKW1" s="578"/>
      <c r="RKX1" s="578"/>
      <c r="RKY1" s="578"/>
      <c r="RKZ1" s="578"/>
      <c r="RLA1" s="578"/>
      <c r="RLB1" s="578"/>
      <c r="RLC1" s="578"/>
      <c r="RLD1" s="578"/>
      <c r="RLE1" s="578"/>
      <c r="RLF1" s="578"/>
      <c r="RLG1" s="578"/>
      <c r="RLH1" s="578"/>
      <c r="RLI1" s="578"/>
      <c r="RLJ1" s="578"/>
      <c r="RLK1" s="578"/>
      <c r="RLL1" s="578"/>
      <c r="RLM1" s="578"/>
      <c r="RLN1" s="578"/>
      <c r="RLO1" s="578"/>
      <c r="RLP1" s="578"/>
      <c r="RLQ1" s="578"/>
      <c r="RLR1" s="578"/>
      <c r="RLS1" s="578"/>
      <c r="RLT1" s="578"/>
      <c r="RLU1" s="578"/>
      <c r="RLV1" s="578"/>
      <c r="RLW1" s="578"/>
      <c r="RLX1" s="578"/>
      <c r="RLY1" s="578"/>
      <c r="RLZ1" s="578"/>
      <c r="RMA1" s="578"/>
      <c r="RMB1" s="578"/>
      <c r="RMC1" s="578"/>
      <c r="RMD1" s="578"/>
      <c r="RME1" s="578"/>
      <c r="RMF1" s="578"/>
      <c r="RMG1" s="578"/>
      <c r="RMH1" s="578"/>
      <c r="RMI1" s="578"/>
      <c r="RMJ1" s="578"/>
      <c r="RMK1" s="578"/>
      <c r="RML1" s="578"/>
      <c r="RMM1" s="578"/>
      <c r="RMN1" s="578"/>
      <c r="RMO1" s="578"/>
      <c r="RMP1" s="578"/>
      <c r="RMQ1" s="578"/>
      <c r="RMR1" s="578"/>
      <c r="RMS1" s="578"/>
      <c r="RMT1" s="578"/>
      <c r="RMU1" s="578"/>
      <c r="RMV1" s="578"/>
      <c r="RMW1" s="578"/>
      <c r="RMX1" s="578"/>
      <c r="RMY1" s="578"/>
      <c r="RMZ1" s="578"/>
      <c r="RNA1" s="578"/>
      <c r="RNB1" s="578"/>
      <c r="RNC1" s="578"/>
      <c r="RND1" s="578"/>
      <c r="RNE1" s="578"/>
      <c r="RNF1" s="578"/>
      <c r="RNG1" s="578"/>
      <c r="RNH1" s="578"/>
      <c r="RNI1" s="578"/>
      <c r="RNJ1" s="578"/>
      <c r="RNK1" s="578"/>
      <c r="RNL1" s="578"/>
      <c r="RNM1" s="578"/>
      <c r="RNN1" s="578"/>
      <c r="RNO1" s="578"/>
      <c r="RNP1" s="578"/>
      <c r="RNQ1" s="578"/>
      <c r="RNR1" s="578"/>
      <c r="RNS1" s="578"/>
      <c r="RNT1" s="578"/>
      <c r="RNU1" s="578"/>
      <c r="RNV1" s="578"/>
      <c r="RNW1" s="578"/>
      <c r="RNX1" s="578"/>
      <c r="RNY1" s="578"/>
      <c r="RNZ1" s="578"/>
      <c r="ROA1" s="578"/>
      <c r="ROB1" s="578"/>
      <c r="ROC1" s="578"/>
      <c r="ROD1" s="578"/>
      <c r="ROE1" s="578"/>
      <c r="ROF1" s="578"/>
      <c r="ROG1" s="578"/>
      <c r="ROH1" s="578"/>
      <c r="ROI1" s="578"/>
      <c r="ROJ1" s="578"/>
      <c r="ROK1" s="578"/>
      <c r="ROL1" s="578"/>
      <c r="ROM1" s="578"/>
      <c r="RON1" s="578"/>
      <c r="ROO1" s="578"/>
      <c r="ROP1" s="578"/>
      <c r="ROQ1" s="578"/>
      <c r="ROR1" s="578"/>
      <c r="ROS1" s="578"/>
      <c r="ROT1" s="578"/>
      <c r="ROU1" s="578"/>
      <c r="ROV1" s="578"/>
      <c r="ROW1" s="578"/>
      <c r="ROX1" s="578"/>
      <c r="ROY1" s="578"/>
      <c r="ROZ1" s="578"/>
      <c r="RPA1" s="578"/>
      <c r="RPB1" s="578"/>
      <c r="RPC1" s="578"/>
      <c r="RPD1" s="578"/>
      <c r="RPE1" s="578"/>
      <c r="RPF1" s="578"/>
      <c r="RPG1" s="578"/>
      <c r="RPH1" s="578"/>
      <c r="RPI1" s="578"/>
      <c r="RPJ1" s="578"/>
      <c r="RPK1" s="578"/>
      <c r="RPL1" s="578"/>
      <c r="RPM1" s="578"/>
      <c r="RPN1" s="578"/>
      <c r="RPO1" s="578"/>
      <c r="RPP1" s="578"/>
      <c r="RPQ1" s="578"/>
      <c r="RPR1" s="578"/>
      <c r="RPS1" s="578"/>
      <c r="RPT1" s="578"/>
      <c r="RPU1" s="578"/>
      <c r="RPV1" s="578"/>
      <c r="RPW1" s="578"/>
      <c r="RPX1" s="578"/>
      <c r="RPY1" s="578"/>
      <c r="RPZ1" s="578"/>
      <c r="RQA1" s="578"/>
      <c r="RQB1" s="578"/>
      <c r="RQC1" s="578"/>
      <c r="RQD1" s="578"/>
      <c r="RQE1" s="578"/>
      <c r="RQF1" s="578"/>
      <c r="RQG1" s="578"/>
      <c r="RQH1" s="578"/>
      <c r="RQI1" s="578"/>
      <c r="RQJ1" s="578"/>
      <c r="RQK1" s="578"/>
      <c r="RQL1" s="578"/>
      <c r="RQM1" s="578"/>
      <c r="RQN1" s="578"/>
      <c r="RQO1" s="578"/>
      <c r="RQP1" s="578"/>
      <c r="RQQ1" s="578"/>
      <c r="RQR1" s="578"/>
      <c r="RQS1" s="578"/>
      <c r="RQT1" s="578"/>
      <c r="RQU1" s="578"/>
      <c r="RQV1" s="578"/>
      <c r="RQW1" s="578"/>
      <c r="RQX1" s="578"/>
      <c r="RQY1" s="578"/>
      <c r="RQZ1" s="578"/>
      <c r="RRA1" s="578"/>
      <c r="RRB1" s="578"/>
      <c r="RRC1" s="578"/>
      <c r="RRD1" s="578"/>
      <c r="RRE1" s="578"/>
      <c r="RRF1" s="578"/>
      <c r="RRG1" s="578"/>
      <c r="RRH1" s="578"/>
      <c r="RRI1" s="578"/>
      <c r="RRJ1" s="578"/>
      <c r="RRK1" s="578"/>
      <c r="RRL1" s="578"/>
      <c r="RRM1" s="578"/>
      <c r="RRN1" s="578"/>
      <c r="RRO1" s="578"/>
      <c r="RRP1" s="578"/>
      <c r="RRQ1" s="578"/>
      <c r="RRR1" s="578"/>
      <c r="RRS1" s="578"/>
      <c r="RRT1" s="578"/>
      <c r="RRU1" s="578"/>
      <c r="RRV1" s="578"/>
      <c r="RRW1" s="578"/>
      <c r="RRX1" s="578"/>
      <c r="RRY1" s="578"/>
      <c r="RRZ1" s="578"/>
      <c r="RSA1" s="578"/>
      <c r="RSB1" s="578"/>
      <c r="RSC1" s="578"/>
      <c r="RSD1" s="578"/>
      <c r="RSE1" s="578"/>
      <c r="RSF1" s="578"/>
      <c r="RSG1" s="578"/>
      <c r="RSH1" s="578"/>
      <c r="RSI1" s="578"/>
      <c r="RSJ1" s="578"/>
      <c r="RSK1" s="578"/>
      <c r="RSL1" s="578"/>
      <c r="RSM1" s="578"/>
      <c r="RSN1" s="578"/>
      <c r="RSO1" s="578"/>
      <c r="RSP1" s="578"/>
      <c r="RSQ1" s="578"/>
      <c r="RSR1" s="578"/>
      <c r="RSS1" s="578"/>
      <c r="RST1" s="578"/>
      <c r="RSU1" s="578"/>
      <c r="RSV1" s="578"/>
      <c r="RSW1" s="578"/>
      <c r="RSX1" s="578"/>
      <c r="RSY1" s="578"/>
      <c r="RSZ1" s="578"/>
      <c r="RTA1" s="578"/>
      <c r="RTB1" s="578"/>
      <c r="RTC1" s="578"/>
      <c r="RTD1" s="578"/>
      <c r="RTE1" s="578"/>
      <c r="RTF1" s="578"/>
      <c r="RTG1" s="578"/>
      <c r="RTH1" s="578"/>
      <c r="RTI1" s="578"/>
      <c r="RTJ1" s="578"/>
      <c r="RTK1" s="578"/>
      <c r="RTL1" s="578"/>
      <c r="RTM1" s="578"/>
      <c r="RTN1" s="578"/>
      <c r="RTO1" s="578"/>
      <c r="RTP1" s="578"/>
      <c r="RTQ1" s="578"/>
      <c r="RTR1" s="578"/>
      <c r="RTS1" s="578"/>
      <c r="RTT1" s="578"/>
      <c r="RTU1" s="578"/>
      <c r="RTV1" s="578"/>
      <c r="RTW1" s="578"/>
      <c r="RTX1" s="578"/>
      <c r="RTY1" s="578"/>
      <c r="RTZ1" s="578"/>
      <c r="RUA1" s="578"/>
      <c r="RUB1" s="578"/>
      <c r="RUC1" s="578"/>
      <c r="RUD1" s="578"/>
      <c r="RUE1" s="578"/>
      <c r="RUF1" s="578"/>
      <c r="RUG1" s="578"/>
      <c r="RUH1" s="578"/>
      <c r="RUI1" s="578"/>
      <c r="RUJ1" s="578"/>
      <c r="RUK1" s="578"/>
      <c r="RUL1" s="578"/>
      <c r="RUM1" s="578"/>
      <c r="RUN1" s="578"/>
      <c r="RUO1" s="578"/>
      <c r="RUP1" s="578"/>
      <c r="RUQ1" s="578"/>
      <c r="RUR1" s="578"/>
      <c r="RUS1" s="578"/>
      <c r="RUT1" s="578"/>
      <c r="RUU1" s="578"/>
      <c r="RUV1" s="578"/>
      <c r="RUW1" s="578"/>
      <c r="RUX1" s="578"/>
      <c r="RUY1" s="578"/>
      <c r="RUZ1" s="578"/>
      <c r="RVA1" s="578"/>
      <c r="RVB1" s="578"/>
      <c r="RVC1" s="578"/>
      <c r="RVD1" s="578"/>
      <c r="RVE1" s="578"/>
      <c r="RVF1" s="578"/>
      <c r="RVG1" s="578"/>
      <c r="RVH1" s="578"/>
      <c r="RVI1" s="578"/>
      <c r="RVJ1" s="578"/>
      <c r="RVK1" s="578"/>
      <c r="RVL1" s="578"/>
      <c r="RVM1" s="578"/>
      <c r="RVN1" s="578"/>
      <c r="RVO1" s="578"/>
      <c r="RVP1" s="578"/>
      <c r="RVQ1" s="578"/>
      <c r="RVR1" s="578"/>
      <c r="RVS1" s="578"/>
      <c r="RVT1" s="578"/>
      <c r="RVU1" s="578"/>
      <c r="RVV1" s="578"/>
      <c r="RVW1" s="578"/>
      <c r="RVX1" s="578"/>
      <c r="RVY1" s="578"/>
      <c r="RVZ1" s="578"/>
      <c r="RWA1" s="578"/>
      <c r="RWB1" s="578"/>
      <c r="RWC1" s="578"/>
      <c r="RWD1" s="578"/>
      <c r="RWE1" s="578"/>
      <c r="RWF1" s="578"/>
      <c r="RWG1" s="578"/>
      <c r="RWH1" s="578"/>
      <c r="RWI1" s="578"/>
      <c r="RWJ1" s="578"/>
      <c r="RWK1" s="578"/>
      <c r="RWL1" s="578"/>
      <c r="RWM1" s="578"/>
      <c r="RWN1" s="578"/>
      <c r="RWO1" s="578"/>
      <c r="RWP1" s="578"/>
      <c r="RWQ1" s="578"/>
      <c r="RWR1" s="578"/>
      <c r="RWS1" s="578"/>
      <c r="RWT1" s="578"/>
      <c r="RWU1" s="578"/>
      <c r="RWV1" s="578"/>
      <c r="RWW1" s="578"/>
      <c r="RWX1" s="578"/>
      <c r="RWY1" s="578"/>
      <c r="RWZ1" s="578"/>
      <c r="RXA1" s="578"/>
      <c r="RXB1" s="578"/>
      <c r="RXC1" s="578"/>
      <c r="RXD1" s="578"/>
      <c r="RXE1" s="578"/>
      <c r="RXF1" s="578"/>
      <c r="RXG1" s="578"/>
      <c r="RXH1" s="578"/>
      <c r="RXI1" s="578"/>
      <c r="RXJ1" s="578"/>
      <c r="RXK1" s="578"/>
      <c r="RXL1" s="578"/>
      <c r="RXM1" s="578"/>
      <c r="RXN1" s="578"/>
      <c r="RXO1" s="578"/>
      <c r="RXP1" s="578"/>
      <c r="RXQ1" s="578"/>
      <c r="RXR1" s="578"/>
      <c r="RXS1" s="578"/>
      <c r="RXT1" s="578"/>
      <c r="RXU1" s="578"/>
      <c r="RXV1" s="578"/>
      <c r="RXW1" s="578"/>
      <c r="RXX1" s="578"/>
      <c r="RXY1" s="578"/>
      <c r="RXZ1" s="578"/>
      <c r="RYA1" s="578"/>
      <c r="RYB1" s="578"/>
      <c r="RYC1" s="578"/>
      <c r="RYD1" s="578"/>
      <c r="RYE1" s="578"/>
      <c r="RYF1" s="578"/>
      <c r="RYG1" s="578"/>
      <c r="RYH1" s="578"/>
      <c r="RYI1" s="578"/>
      <c r="RYJ1" s="578"/>
      <c r="RYK1" s="578"/>
      <c r="RYL1" s="578"/>
      <c r="RYM1" s="578"/>
      <c r="RYN1" s="578"/>
      <c r="RYO1" s="578"/>
      <c r="RYP1" s="578"/>
      <c r="RYQ1" s="578"/>
      <c r="RYR1" s="578"/>
      <c r="RYS1" s="578"/>
      <c r="RYT1" s="578"/>
      <c r="RYU1" s="578"/>
      <c r="RYV1" s="578"/>
      <c r="RYW1" s="578"/>
      <c r="RYX1" s="578"/>
      <c r="RYY1" s="578"/>
      <c r="RYZ1" s="578"/>
      <c r="RZA1" s="578"/>
      <c r="RZB1" s="578"/>
      <c r="RZC1" s="578"/>
      <c r="RZD1" s="578"/>
      <c r="RZE1" s="578"/>
      <c r="RZF1" s="578"/>
      <c r="RZG1" s="578"/>
      <c r="RZH1" s="578"/>
      <c r="RZI1" s="578"/>
      <c r="RZJ1" s="578"/>
      <c r="RZK1" s="578"/>
      <c r="RZL1" s="578"/>
      <c r="RZM1" s="578"/>
      <c r="RZN1" s="578"/>
      <c r="RZO1" s="578"/>
      <c r="RZP1" s="578"/>
      <c r="RZQ1" s="578"/>
      <c r="RZR1" s="578"/>
      <c r="RZS1" s="578"/>
      <c r="RZT1" s="578"/>
      <c r="RZU1" s="578"/>
      <c r="RZV1" s="578"/>
      <c r="RZW1" s="578"/>
      <c r="RZX1" s="578"/>
      <c r="RZY1" s="578"/>
      <c r="RZZ1" s="578"/>
      <c r="SAA1" s="578"/>
      <c r="SAB1" s="578"/>
      <c r="SAC1" s="578"/>
      <c r="SAD1" s="578"/>
      <c r="SAE1" s="578"/>
      <c r="SAF1" s="578"/>
      <c r="SAG1" s="578"/>
      <c r="SAH1" s="578"/>
      <c r="SAI1" s="578"/>
      <c r="SAJ1" s="578"/>
      <c r="SAK1" s="578"/>
      <c r="SAL1" s="578"/>
      <c r="SAM1" s="578"/>
      <c r="SAN1" s="578"/>
      <c r="SAO1" s="578"/>
      <c r="SAP1" s="578"/>
      <c r="SAQ1" s="578"/>
      <c r="SAR1" s="578"/>
      <c r="SAS1" s="578"/>
      <c r="SAT1" s="578"/>
      <c r="SAU1" s="578"/>
      <c r="SAV1" s="578"/>
      <c r="SAW1" s="578"/>
      <c r="SAX1" s="578"/>
      <c r="SAY1" s="578"/>
      <c r="SAZ1" s="578"/>
      <c r="SBA1" s="578"/>
      <c r="SBB1" s="578"/>
      <c r="SBC1" s="578"/>
      <c r="SBD1" s="578"/>
      <c r="SBE1" s="578"/>
      <c r="SBF1" s="578"/>
      <c r="SBG1" s="578"/>
      <c r="SBH1" s="578"/>
      <c r="SBI1" s="578"/>
      <c r="SBJ1" s="578"/>
      <c r="SBK1" s="578"/>
      <c r="SBL1" s="578"/>
      <c r="SBM1" s="578"/>
      <c r="SBN1" s="578"/>
      <c r="SBO1" s="578"/>
      <c r="SBP1" s="578"/>
      <c r="SBQ1" s="578"/>
      <c r="SBR1" s="578"/>
      <c r="SBS1" s="578"/>
      <c r="SBT1" s="578"/>
      <c r="SBU1" s="578"/>
      <c r="SBV1" s="578"/>
      <c r="SBW1" s="578"/>
      <c r="SBX1" s="578"/>
      <c r="SBY1" s="578"/>
      <c r="SBZ1" s="578"/>
      <c r="SCA1" s="578"/>
      <c r="SCB1" s="578"/>
      <c r="SCC1" s="578"/>
      <c r="SCD1" s="578"/>
      <c r="SCE1" s="578"/>
      <c r="SCF1" s="578"/>
      <c r="SCG1" s="578"/>
      <c r="SCH1" s="578"/>
      <c r="SCI1" s="578"/>
      <c r="SCJ1" s="578"/>
      <c r="SCK1" s="578"/>
      <c r="SCL1" s="578"/>
      <c r="SCM1" s="578"/>
      <c r="SCN1" s="578"/>
      <c r="SCO1" s="578"/>
      <c r="SCP1" s="578"/>
      <c r="SCQ1" s="578"/>
      <c r="SCR1" s="578"/>
      <c r="SCS1" s="578"/>
      <c r="SCT1" s="578"/>
      <c r="SCU1" s="578"/>
      <c r="SCV1" s="578"/>
      <c r="SCW1" s="578"/>
      <c r="SCX1" s="578"/>
      <c r="SCY1" s="578"/>
      <c r="SCZ1" s="578"/>
      <c r="SDA1" s="578"/>
      <c r="SDB1" s="578"/>
      <c r="SDC1" s="578"/>
      <c r="SDD1" s="578"/>
      <c r="SDE1" s="578"/>
      <c r="SDF1" s="578"/>
      <c r="SDG1" s="578"/>
      <c r="SDH1" s="578"/>
      <c r="SDI1" s="578"/>
      <c r="SDJ1" s="578"/>
      <c r="SDK1" s="578"/>
      <c r="SDL1" s="578"/>
      <c r="SDM1" s="578"/>
      <c r="SDN1" s="578"/>
      <c r="SDO1" s="578"/>
      <c r="SDP1" s="578"/>
      <c r="SDQ1" s="578"/>
      <c r="SDR1" s="578"/>
      <c r="SDS1" s="578"/>
      <c r="SDT1" s="578"/>
      <c r="SDU1" s="578"/>
      <c r="SDV1" s="578"/>
      <c r="SDW1" s="578"/>
      <c r="SDX1" s="578"/>
      <c r="SDY1" s="578"/>
      <c r="SDZ1" s="578"/>
      <c r="SEA1" s="578"/>
      <c r="SEB1" s="578"/>
      <c r="SEC1" s="578"/>
      <c r="SED1" s="578"/>
      <c r="SEE1" s="578"/>
      <c r="SEF1" s="578"/>
      <c r="SEG1" s="578"/>
      <c r="SEH1" s="578"/>
      <c r="SEI1" s="578"/>
      <c r="SEJ1" s="578"/>
      <c r="SEK1" s="578"/>
      <c r="SEL1" s="578"/>
      <c r="SEM1" s="578"/>
      <c r="SEN1" s="578"/>
      <c r="SEO1" s="578"/>
      <c r="SEP1" s="578"/>
      <c r="SEQ1" s="578"/>
      <c r="SER1" s="578"/>
      <c r="SES1" s="578"/>
      <c r="SET1" s="578"/>
      <c r="SEU1" s="578"/>
      <c r="SEV1" s="578"/>
      <c r="SEW1" s="578"/>
      <c r="SEX1" s="578"/>
      <c r="SEY1" s="578"/>
      <c r="SEZ1" s="578"/>
      <c r="SFA1" s="578"/>
      <c r="SFB1" s="578"/>
      <c r="SFC1" s="578"/>
      <c r="SFD1" s="578"/>
      <c r="SFE1" s="578"/>
      <c r="SFF1" s="578"/>
      <c r="SFG1" s="578"/>
      <c r="SFH1" s="578"/>
      <c r="SFI1" s="578"/>
      <c r="SFJ1" s="578"/>
      <c r="SFK1" s="578"/>
      <c r="SFL1" s="578"/>
      <c r="SFM1" s="578"/>
      <c r="SFN1" s="578"/>
      <c r="SFO1" s="578"/>
      <c r="SFP1" s="578"/>
      <c r="SFQ1" s="578"/>
      <c r="SFR1" s="578"/>
      <c r="SFS1" s="578"/>
      <c r="SFT1" s="578"/>
      <c r="SFU1" s="578"/>
      <c r="SFV1" s="578"/>
      <c r="SFW1" s="578"/>
      <c r="SFX1" s="578"/>
      <c r="SFY1" s="578"/>
      <c r="SFZ1" s="578"/>
      <c r="SGA1" s="578"/>
      <c r="SGB1" s="578"/>
      <c r="SGC1" s="578"/>
      <c r="SGD1" s="578"/>
      <c r="SGE1" s="578"/>
      <c r="SGF1" s="578"/>
      <c r="SGG1" s="578"/>
      <c r="SGH1" s="578"/>
      <c r="SGI1" s="578"/>
      <c r="SGJ1" s="578"/>
      <c r="SGK1" s="578"/>
      <c r="SGL1" s="578"/>
      <c r="SGM1" s="578"/>
      <c r="SGN1" s="578"/>
      <c r="SGO1" s="578"/>
      <c r="SGP1" s="578"/>
      <c r="SGQ1" s="578"/>
      <c r="SGR1" s="578"/>
      <c r="SGS1" s="578"/>
      <c r="SGT1" s="578"/>
      <c r="SGU1" s="578"/>
      <c r="SGV1" s="578"/>
      <c r="SGW1" s="578"/>
      <c r="SGX1" s="578"/>
      <c r="SGY1" s="578"/>
      <c r="SGZ1" s="578"/>
      <c r="SHA1" s="578"/>
      <c r="SHB1" s="578"/>
      <c r="SHC1" s="578"/>
      <c r="SHD1" s="578"/>
      <c r="SHE1" s="578"/>
      <c r="SHF1" s="578"/>
      <c r="SHG1" s="578"/>
      <c r="SHH1" s="578"/>
      <c r="SHI1" s="578"/>
      <c r="SHJ1" s="578"/>
      <c r="SHK1" s="578"/>
      <c r="SHL1" s="578"/>
      <c r="SHM1" s="578"/>
      <c r="SHN1" s="578"/>
      <c r="SHO1" s="578"/>
      <c r="SHP1" s="578"/>
      <c r="SHQ1" s="578"/>
      <c r="SHR1" s="578"/>
      <c r="SHS1" s="578"/>
      <c r="SHT1" s="578"/>
      <c r="SHU1" s="578"/>
      <c r="SHV1" s="578"/>
      <c r="SHW1" s="578"/>
      <c r="SHX1" s="578"/>
      <c r="SHY1" s="578"/>
      <c r="SHZ1" s="578"/>
      <c r="SIA1" s="578"/>
      <c r="SIB1" s="578"/>
      <c r="SIC1" s="578"/>
      <c r="SID1" s="578"/>
      <c r="SIE1" s="578"/>
      <c r="SIF1" s="578"/>
      <c r="SIG1" s="578"/>
      <c r="SIH1" s="578"/>
      <c r="SII1" s="578"/>
      <c r="SIJ1" s="578"/>
      <c r="SIK1" s="578"/>
      <c r="SIL1" s="578"/>
      <c r="SIM1" s="578"/>
      <c r="SIN1" s="578"/>
      <c r="SIO1" s="578"/>
      <c r="SIP1" s="578"/>
      <c r="SIQ1" s="578"/>
      <c r="SIR1" s="578"/>
      <c r="SIS1" s="578"/>
      <c r="SIT1" s="578"/>
      <c r="SIU1" s="578"/>
      <c r="SIV1" s="578"/>
      <c r="SIW1" s="578"/>
      <c r="SIX1" s="578"/>
      <c r="SIY1" s="578"/>
      <c r="SIZ1" s="578"/>
      <c r="SJA1" s="578"/>
      <c r="SJB1" s="578"/>
      <c r="SJC1" s="578"/>
      <c r="SJD1" s="578"/>
      <c r="SJE1" s="578"/>
      <c r="SJF1" s="578"/>
      <c r="SJG1" s="578"/>
      <c r="SJH1" s="578"/>
      <c r="SJI1" s="578"/>
      <c r="SJJ1" s="578"/>
      <c r="SJK1" s="578"/>
      <c r="SJL1" s="578"/>
      <c r="SJM1" s="578"/>
      <c r="SJN1" s="578"/>
      <c r="SJO1" s="578"/>
      <c r="SJP1" s="578"/>
      <c r="SJQ1" s="578"/>
      <c r="SJR1" s="578"/>
      <c r="SJS1" s="578"/>
      <c r="SJT1" s="578"/>
      <c r="SJU1" s="578"/>
      <c r="SJV1" s="578"/>
      <c r="SJW1" s="578"/>
      <c r="SJX1" s="578"/>
      <c r="SJY1" s="578"/>
      <c r="SJZ1" s="578"/>
      <c r="SKA1" s="578"/>
      <c r="SKB1" s="578"/>
      <c r="SKC1" s="578"/>
      <c r="SKD1" s="578"/>
      <c r="SKE1" s="578"/>
      <c r="SKF1" s="578"/>
      <c r="SKG1" s="578"/>
      <c r="SKH1" s="578"/>
      <c r="SKI1" s="578"/>
      <c r="SKJ1" s="578"/>
      <c r="SKK1" s="578"/>
      <c r="SKL1" s="578"/>
      <c r="SKM1" s="578"/>
      <c r="SKN1" s="578"/>
      <c r="SKO1" s="578"/>
      <c r="SKP1" s="578"/>
      <c r="SKQ1" s="578"/>
      <c r="SKR1" s="578"/>
      <c r="SKS1" s="578"/>
      <c r="SKT1" s="578"/>
      <c r="SKU1" s="578"/>
      <c r="SKV1" s="578"/>
      <c r="SKW1" s="578"/>
      <c r="SKX1" s="578"/>
      <c r="SKY1" s="578"/>
      <c r="SKZ1" s="578"/>
      <c r="SLA1" s="578"/>
      <c r="SLB1" s="578"/>
      <c r="SLC1" s="578"/>
      <c r="SLD1" s="578"/>
      <c r="SLE1" s="578"/>
      <c r="SLF1" s="578"/>
      <c r="SLG1" s="578"/>
      <c r="SLH1" s="578"/>
      <c r="SLI1" s="578"/>
      <c r="SLJ1" s="578"/>
      <c r="SLK1" s="578"/>
      <c r="SLL1" s="578"/>
      <c r="SLM1" s="578"/>
      <c r="SLN1" s="578"/>
      <c r="SLO1" s="578"/>
      <c r="SLP1" s="578"/>
      <c r="SLQ1" s="578"/>
      <c r="SLR1" s="578"/>
      <c r="SLS1" s="578"/>
      <c r="SLT1" s="578"/>
      <c r="SLU1" s="578"/>
      <c r="SLV1" s="578"/>
      <c r="SLW1" s="578"/>
      <c r="SLX1" s="578"/>
      <c r="SLY1" s="578"/>
      <c r="SLZ1" s="578"/>
      <c r="SMA1" s="578"/>
      <c r="SMB1" s="578"/>
      <c r="SMC1" s="578"/>
      <c r="SMD1" s="578"/>
      <c r="SME1" s="578"/>
      <c r="SMF1" s="578"/>
      <c r="SMG1" s="578"/>
      <c r="SMH1" s="578"/>
      <c r="SMI1" s="578"/>
      <c r="SMJ1" s="578"/>
      <c r="SMK1" s="578"/>
      <c r="SML1" s="578"/>
      <c r="SMM1" s="578"/>
      <c r="SMN1" s="578"/>
      <c r="SMO1" s="578"/>
      <c r="SMP1" s="578"/>
      <c r="SMQ1" s="578"/>
      <c r="SMR1" s="578"/>
      <c r="SMS1" s="578"/>
      <c r="SMT1" s="578"/>
      <c r="SMU1" s="578"/>
      <c r="SMV1" s="578"/>
      <c r="SMW1" s="578"/>
      <c r="SMX1" s="578"/>
      <c r="SMY1" s="578"/>
      <c r="SMZ1" s="578"/>
      <c r="SNA1" s="578"/>
      <c r="SNB1" s="578"/>
      <c r="SNC1" s="578"/>
      <c r="SND1" s="578"/>
      <c r="SNE1" s="578"/>
      <c r="SNF1" s="578"/>
      <c r="SNG1" s="578"/>
      <c r="SNH1" s="578"/>
      <c r="SNI1" s="578"/>
      <c r="SNJ1" s="578"/>
      <c r="SNK1" s="578"/>
      <c r="SNL1" s="578"/>
      <c r="SNM1" s="578"/>
      <c r="SNN1" s="578"/>
      <c r="SNO1" s="578"/>
      <c r="SNP1" s="578"/>
      <c r="SNQ1" s="578"/>
      <c r="SNR1" s="578"/>
      <c r="SNS1" s="578"/>
      <c r="SNT1" s="578"/>
      <c r="SNU1" s="578"/>
      <c r="SNV1" s="578"/>
      <c r="SNW1" s="578"/>
      <c r="SNX1" s="578"/>
      <c r="SNY1" s="578"/>
      <c r="SNZ1" s="578"/>
      <c r="SOA1" s="578"/>
      <c r="SOB1" s="578"/>
      <c r="SOC1" s="578"/>
      <c r="SOD1" s="578"/>
      <c r="SOE1" s="578"/>
      <c r="SOF1" s="578"/>
      <c r="SOG1" s="578"/>
      <c r="SOH1" s="578"/>
      <c r="SOI1" s="578"/>
      <c r="SOJ1" s="578"/>
      <c r="SOK1" s="578"/>
      <c r="SOL1" s="578"/>
      <c r="SOM1" s="578"/>
      <c r="SON1" s="578"/>
      <c r="SOO1" s="578"/>
      <c r="SOP1" s="578"/>
      <c r="SOQ1" s="578"/>
      <c r="SOR1" s="578"/>
      <c r="SOS1" s="578"/>
      <c r="SOT1" s="578"/>
      <c r="SOU1" s="578"/>
      <c r="SOV1" s="578"/>
      <c r="SOW1" s="578"/>
      <c r="SOX1" s="578"/>
      <c r="SOY1" s="578"/>
      <c r="SOZ1" s="578"/>
      <c r="SPA1" s="578"/>
      <c r="SPB1" s="578"/>
      <c r="SPC1" s="578"/>
      <c r="SPD1" s="578"/>
      <c r="SPE1" s="578"/>
      <c r="SPF1" s="578"/>
      <c r="SPG1" s="578"/>
      <c r="SPH1" s="578"/>
      <c r="SPI1" s="578"/>
      <c r="SPJ1" s="578"/>
      <c r="SPK1" s="578"/>
      <c r="SPL1" s="578"/>
      <c r="SPM1" s="578"/>
      <c r="SPN1" s="578"/>
      <c r="SPO1" s="578"/>
      <c r="SPP1" s="578"/>
      <c r="SPQ1" s="578"/>
      <c r="SPR1" s="578"/>
      <c r="SPS1" s="578"/>
      <c r="SPT1" s="578"/>
      <c r="SPU1" s="578"/>
      <c r="SPV1" s="578"/>
      <c r="SPW1" s="578"/>
      <c r="SPX1" s="578"/>
      <c r="SPY1" s="578"/>
      <c r="SPZ1" s="578"/>
      <c r="SQA1" s="578"/>
      <c r="SQB1" s="578"/>
      <c r="SQC1" s="578"/>
      <c r="SQD1" s="578"/>
      <c r="SQE1" s="578"/>
      <c r="SQF1" s="578"/>
      <c r="SQG1" s="578"/>
      <c r="SQH1" s="578"/>
      <c r="SQI1" s="578"/>
      <c r="SQJ1" s="578"/>
      <c r="SQK1" s="578"/>
      <c r="SQL1" s="578"/>
      <c r="SQM1" s="578"/>
      <c r="SQN1" s="578"/>
      <c r="SQO1" s="578"/>
      <c r="SQP1" s="578"/>
      <c r="SQQ1" s="578"/>
      <c r="SQR1" s="578"/>
      <c r="SQS1" s="578"/>
      <c r="SQT1" s="578"/>
      <c r="SQU1" s="578"/>
      <c r="SQV1" s="578"/>
      <c r="SQW1" s="578"/>
      <c r="SQX1" s="578"/>
      <c r="SQY1" s="578"/>
      <c r="SQZ1" s="578"/>
      <c r="SRA1" s="578"/>
      <c r="SRB1" s="578"/>
      <c r="SRC1" s="578"/>
      <c r="SRD1" s="578"/>
      <c r="SRE1" s="578"/>
      <c r="SRF1" s="578"/>
      <c r="SRG1" s="578"/>
      <c r="SRH1" s="578"/>
      <c r="SRI1" s="578"/>
      <c r="SRJ1" s="578"/>
      <c r="SRK1" s="578"/>
      <c r="SRL1" s="578"/>
      <c r="SRM1" s="578"/>
      <c r="SRN1" s="578"/>
      <c r="SRO1" s="578"/>
      <c r="SRP1" s="578"/>
      <c r="SRQ1" s="578"/>
      <c r="SRR1" s="578"/>
      <c r="SRS1" s="578"/>
      <c r="SRT1" s="578"/>
      <c r="SRU1" s="578"/>
      <c r="SRV1" s="578"/>
      <c r="SRW1" s="578"/>
      <c r="SRX1" s="578"/>
      <c r="SRY1" s="578"/>
      <c r="SRZ1" s="578"/>
      <c r="SSA1" s="578"/>
      <c r="SSB1" s="578"/>
      <c r="SSC1" s="578"/>
      <c r="SSD1" s="578"/>
      <c r="SSE1" s="578"/>
      <c r="SSF1" s="578"/>
      <c r="SSG1" s="578"/>
      <c r="SSH1" s="578"/>
      <c r="SSI1" s="578"/>
      <c r="SSJ1" s="578"/>
      <c r="SSK1" s="578"/>
      <c r="SSL1" s="578"/>
      <c r="SSM1" s="578"/>
      <c r="SSN1" s="578"/>
      <c r="SSO1" s="578"/>
      <c r="SSP1" s="578"/>
      <c r="SSQ1" s="578"/>
      <c r="SSR1" s="578"/>
      <c r="SSS1" s="578"/>
      <c r="SST1" s="578"/>
      <c r="SSU1" s="578"/>
      <c r="SSV1" s="578"/>
      <c r="SSW1" s="578"/>
      <c r="SSX1" s="578"/>
      <c r="SSY1" s="578"/>
      <c r="SSZ1" s="578"/>
      <c r="STA1" s="578"/>
      <c r="STB1" s="578"/>
      <c r="STC1" s="578"/>
      <c r="STD1" s="578"/>
      <c r="STE1" s="578"/>
      <c r="STF1" s="578"/>
      <c r="STG1" s="578"/>
      <c r="STH1" s="578"/>
      <c r="STI1" s="578"/>
      <c r="STJ1" s="578"/>
      <c r="STK1" s="578"/>
      <c r="STL1" s="578"/>
      <c r="STM1" s="578"/>
      <c r="STN1" s="578"/>
      <c r="STO1" s="578"/>
      <c r="STP1" s="578"/>
      <c r="STQ1" s="578"/>
      <c r="STR1" s="578"/>
      <c r="STS1" s="578"/>
      <c r="STT1" s="578"/>
      <c r="STU1" s="578"/>
      <c r="STV1" s="578"/>
      <c r="STW1" s="578"/>
      <c r="STX1" s="578"/>
      <c r="STY1" s="578"/>
      <c r="STZ1" s="578"/>
      <c r="SUA1" s="578"/>
      <c r="SUB1" s="578"/>
      <c r="SUC1" s="578"/>
      <c r="SUD1" s="578"/>
      <c r="SUE1" s="578"/>
      <c r="SUF1" s="578"/>
      <c r="SUG1" s="578"/>
      <c r="SUH1" s="578"/>
      <c r="SUI1" s="578"/>
      <c r="SUJ1" s="578"/>
      <c r="SUK1" s="578"/>
      <c r="SUL1" s="578"/>
      <c r="SUM1" s="578"/>
      <c r="SUN1" s="578"/>
      <c r="SUO1" s="578"/>
      <c r="SUP1" s="578"/>
      <c r="SUQ1" s="578"/>
      <c r="SUR1" s="578"/>
      <c r="SUS1" s="578"/>
      <c r="SUT1" s="578"/>
      <c r="SUU1" s="578"/>
      <c r="SUV1" s="578"/>
      <c r="SUW1" s="578"/>
      <c r="SUX1" s="578"/>
      <c r="SUY1" s="578"/>
      <c r="SUZ1" s="578"/>
      <c r="SVA1" s="578"/>
      <c r="SVB1" s="578"/>
      <c r="SVC1" s="578"/>
      <c r="SVD1" s="578"/>
      <c r="SVE1" s="578"/>
      <c r="SVF1" s="578"/>
      <c r="SVG1" s="578"/>
      <c r="SVH1" s="578"/>
      <c r="SVI1" s="578"/>
      <c r="SVJ1" s="578"/>
      <c r="SVK1" s="578"/>
      <c r="SVL1" s="578"/>
      <c r="SVM1" s="578"/>
      <c r="SVN1" s="578"/>
      <c r="SVO1" s="578"/>
      <c r="SVP1" s="578"/>
      <c r="SVQ1" s="578"/>
      <c r="SVR1" s="578"/>
      <c r="SVS1" s="578"/>
      <c r="SVT1" s="578"/>
      <c r="SVU1" s="578"/>
      <c r="SVV1" s="578"/>
      <c r="SVW1" s="578"/>
      <c r="SVX1" s="578"/>
      <c r="SVY1" s="578"/>
      <c r="SVZ1" s="578"/>
      <c r="SWA1" s="578"/>
      <c r="SWB1" s="578"/>
      <c r="SWC1" s="578"/>
      <c r="SWD1" s="578"/>
      <c r="SWE1" s="578"/>
      <c r="SWF1" s="578"/>
      <c r="SWG1" s="578"/>
      <c r="SWH1" s="578"/>
      <c r="SWI1" s="578"/>
      <c r="SWJ1" s="578"/>
      <c r="SWK1" s="578"/>
      <c r="SWL1" s="578"/>
      <c r="SWM1" s="578"/>
      <c r="SWN1" s="578"/>
      <c r="SWO1" s="578"/>
      <c r="SWP1" s="578"/>
      <c r="SWQ1" s="578"/>
      <c r="SWR1" s="578"/>
      <c r="SWS1" s="578"/>
      <c r="SWT1" s="578"/>
      <c r="SWU1" s="578"/>
      <c r="SWV1" s="578"/>
      <c r="SWW1" s="578"/>
      <c r="SWX1" s="578"/>
      <c r="SWY1" s="578"/>
      <c r="SWZ1" s="578"/>
      <c r="SXA1" s="578"/>
      <c r="SXB1" s="578"/>
      <c r="SXC1" s="578"/>
      <c r="SXD1" s="578"/>
      <c r="SXE1" s="578"/>
      <c r="SXF1" s="578"/>
      <c r="SXG1" s="578"/>
      <c r="SXH1" s="578"/>
      <c r="SXI1" s="578"/>
      <c r="SXJ1" s="578"/>
      <c r="SXK1" s="578"/>
      <c r="SXL1" s="578"/>
      <c r="SXM1" s="578"/>
      <c r="SXN1" s="578"/>
      <c r="SXO1" s="578"/>
      <c r="SXP1" s="578"/>
      <c r="SXQ1" s="578"/>
      <c r="SXR1" s="578"/>
      <c r="SXS1" s="578"/>
      <c r="SXT1" s="578"/>
      <c r="SXU1" s="578"/>
      <c r="SXV1" s="578"/>
      <c r="SXW1" s="578"/>
      <c r="SXX1" s="578"/>
      <c r="SXY1" s="578"/>
      <c r="SXZ1" s="578"/>
      <c r="SYA1" s="578"/>
      <c r="SYB1" s="578"/>
      <c r="SYC1" s="578"/>
      <c r="SYD1" s="578"/>
      <c r="SYE1" s="578"/>
      <c r="SYF1" s="578"/>
      <c r="SYG1" s="578"/>
      <c r="SYH1" s="578"/>
      <c r="SYI1" s="578"/>
      <c r="SYJ1" s="578"/>
      <c r="SYK1" s="578"/>
      <c r="SYL1" s="578"/>
      <c r="SYM1" s="578"/>
      <c r="SYN1" s="578"/>
      <c r="SYO1" s="578"/>
      <c r="SYP1" s="578"/>
      <c r="SYQ1" s="578"/>
      <c r="SYR1" s="578"/>
      <c r="SYS1" s="578"/>
      <c r="SYT1" s="578"/>
      <c r="SYU1" s="578"/>
      <c r="SYV1" s="578"/>
      <c r="SYW1" s="578"/>
      <c r="SYX1" s="578"/>
      <c r="SYY1" s="578"/>
      <c r="SYZ1" s="578"/>
      <c r="SZA1" s="578"/>
      <c r="SZB1" s="578"/>
      <c r="SZC1" s="578"/>
      <c r="SZD1" s="578"/>
      <c r="SZE1" s="578"/>
      <c r="SZF1" s="578"/>
      <c r="SZG1" s="578"/>
      <c r="SZH1" s="578"/>
      <c r="SZI1" s="578"/>
      <c r="SZJ1" s="578"/>
      <c r="SZK1" s="578"/>
      <c r="SZL1" s="578"/>
      <c r="SZM1" s="578"/>
      <c r="SZN1" s="578"/>
      <c r="SZO1" s="578"/>
      <c r="SZP1" s="578"/>
      <c r="SZQ1" s="578"/>
      <c r="SZR1" s="578"/>
      <c r="SZS1" s="578"/>
      <c r="SZT1" s="578"/>
      <c r="SZU1" s="578"/>
      <c r="SZV1" s="578"/>
      <c r="SZW1" s="578"/>
      <c r="SZX1" s="578"/>
      <c r="SZY1" s="578"/>
      <c r="SZZ1" s="578"/>
      <c r="TAA1" s="578"/>
      <c r="TAB1" s="578"/>
      <c r="TAC1" s="578"/>
      <c r="TAD1" s="578"/>
      <c r="TAE1" s="578"/>
      <c r="TAF1" s="578"/>
      <c r="TAG1" s="578"/>
      <c r="TAH1" s="578"/>
      <c r="TAI1" s="578"/>
      <c r="TAJ1" s="578"/>
      <c r="TAK1" s="578"/>
      <c r="TAL1" s="578"/>
      <c r="TAM1" s="578"/>
      <c r="TAN1" s="578"/>
      <c r="TAO1" s="578"/>
      <c r="TAP1" s="578"/>
      <c r="TAQ1" s="578"/>
      <c r="TAR1" s="578"/>
      <c r="TAS1" s="578"/>
      <c r="TAT1" s="578"/>
      <c r="TAU1" s="578"/>
      <c r="TAV1" s="578"/>
      <c r="TAW1" s="578"/>
      <c r="TAX1" s="578"/>
      <c r="TAY1" s="578"/>
      <c r="TAZ1" s="578"/>
      <c r="TBA1" s="578"/>
      <c r="TBB1" s="578"/>
      <c r="TBC1" s="578"/>
      <c r="TBD1" s="578"/>
      <c r="TBE1" s="578"/>
      <c r="TBF1" s="578"/>
      <c r="TBG1" s="578"/>
      <c r="TBH1" s="578"/>
      <c r="TBI1" s="578"/>
      <c r="TBJ1" s="578"/>
      <c r="TBK1" s="578"/>
      <c r="TBL1" s="578"/>
      <c r="TBM1" s="578"/>
      <c r="TBN1" s="578"/>
      <c r="TBO1" s="578"/>
      <c r="TBP1" s="578"/>
      <c r="TBQ1" s="578"/>
      <c r="TBR1" s="578"/>
      <c r="TBS1" s="578"/>
      <c r="TBT1" s="578"/>
      <c r="TBU1" s="578"/>
      <c r="TBV1" s="578"/>
      <c r="TBW1" s="578"/>
      <c r="TBX1" s="578"/>
      <c r="TBY1" s="578"/>
      <c r="TBZ1" s="578"/>
      <c r="TCA1" s="578"/>
      <c r="TCB1" s="578"/>
      <c r="TCC1" s="578"/>
      <c r="TCD1" s="578"/>
      <c r="TCE1" s="578"/>
      <c r="TCF1" s="578"/>
      <c r="TCG1" s="578"/>
      <c r="TCH1" s="578"/>
      <c r="TCI1" s="578"/>
      <c r="TCJ1" s="578"/>
      <c r="TCK1" s="578"/>
      <c r="TCL1" s="578"/>
      <c r="TCM1" s="578"/>
      <c r="TCN1" s="578"/>
      <c r="TCO1" s="578"/>
      <c r="TCP1" s="578"/>
      <c r="TCQ1" s="578"/>
      <c r="TCR1" s="578"/>
      <c r="TCS1" s="578"/>
      <c r="TCT1" s="578"/>
      <c r="TCU1" s="578"/>
      <c r="TCV1" s="578"/>
      <c r="TCW1" s="578"/>
      <c r="TCX1" s="578"/>
      <c r="TCY1" s="578"/>
      <c r="TCZ1" s="578"/>
      <c r="TDA1" s="578"/>
      <c r="TDB1" s="578"/>
      <c r="TDC1" s="578"/>
      <c r="TDD1" s="578"/>
      <c r="TDE1" s="578"/>
      <c r="TDF1" s="578"/>
      <c r="TDG1" s="578"/>
      <c r="TDH1" s="578"/>
      <c r="TDI1" s="578"/>
      <c r="TDJ1" s="578"/>
      <c r="TDK1" s="578"/>
      <c r="TDL1" s="578"/>
      <c r="TDM1" s="578"/>
      <c r="TDN1" s="578"/>
      <c r="TDO1" s="578"/>
      <c r="TDP1" s="578"/>
      <c r="TDQ1" s="578"/>
      <c r="TDR1" s="578"/>
      <c r="TDS1" s="578"/>
      <c r="TDT1" s="578"/>
      <c r="TDU1" s="578"/>
      <c r="TDV1" s="578"/>
      <c r="TDW1" s="578"/>
      <c r="TDX1" s="578"/>
      <c r="TDY1" s="578"/>
      <c r="TDZ1" s="578"/>
      <c r="TEA1" s="578"/>
      <c r="TEB1" s="578"/>
      <c r="TEC1" s="578"/>
      <c r="TED1" s="578"/>
      <c r="TEE1" s="578"/>
      <c r="TEF1" s="578"/>
      <c r="TEG1" s="578"/>
      <c r="TEH1" s="578"/>
      <c r="TEI1" s="578"/>
      <c r="TEJ1" s="578"/>
      <c r="TEK1" s="578"/>
      <c r="TEL1" s="578"/>
      <c r="TEM1" s="578"/>
      <c r="TEN1" s="578"/>
      <c r="TEO1" s="578"/>
      <c r="TEP1" s="578"/>
      <c r="TEQ1" s="578"/>
      <c r="TER1" s="578"/>
      <c r="TES1" s="578"/>
      <c r="TET1" s="578"/>
      <c r="TEU1" s="578"/>
      <c r="TEV1" s="578"/>
      <c r="TEW1" s="578"/>
      <c r="TEX1" s="578"/>
      <c r="TEY1" s="578"/>
      <c r="TEZ1" s="578"/>
      <c r="TFA1" s="578"/>
      <c r="TFB1" s="578"/>
      <c r="TFC1" s="578"/>
      <c r="TFD1" s="578"/>
      <c r="TFE1" s="578"/>
      <c r="TFF1" s="578"/>
      <c r="TFG1" s="578"/>
      <c r="TFH1" s="578"/>
      <c r="TFI1" s="578"/>
      <c r="TFJ1" s="578"/>
      <c r="TFK1" s="578"/>
      <c r="TFL1" s="578"/>
      <c r="TFM1" s="578"/>
      <c r="TFN1" s="578"/>
      <c r="TFO1" s="578"/>
      <c r="TFP1" s="578"/>
      <c r="TFQ1" s="578"/>
      <c r="TFR1" s="578"/>
      <c r="TFS1" s="578"/>
      <c r="TFT1" s="578"/>
      <c r="TFU1" s="578"/>
      <c r="TFV1" s="578"/>
      <c r="TFW1" s="578"/>
      <c r="TFX1" s="578"/>
      <c r="TFY1" s="578"/>
      <c r="TFZ1" s="578"/>
      <c r="TGA1" s="578"/>
      <c r="TGB1" s="578"/>
      <c r="TGC1" s="578"/>
      <c r="TGD1" s="578"/>
      <c r="TGE1" s="578"/>
      <c r="TGF1" s="578"/>
      <c r="TGG1" s="578"/>
      <c r="TGH1" s="578"/>
      <c r="TGI1" s="578"/>
      <c r="TGJ1" s="578"/>
      <c r="TGK1" s="578"/>
      <c r="TGL1" s="578"/>
      <c r="TGM1" s="578"/>
      <c r="TGN1" s="578"/>
      <c r="TGO1" s="578"/>
      <c r="TGP1" s="578"/>
      <c r="TGQ1" s="578"/>
      <c r="TGR1" s="578"/>
      <c r="TGS1" s="578"/>
      <c r="TGT1" s="578"/>
      <c r="TGU1" s="578"/>
      <c r="TGV1" s="578"/>
      <c r="TGW1" s="578"/>
      <c r="TGX1" s="578"/>
      <c r="TGY1" s="578"/>
      <c r="TGZ1" s="578"/>
      <c r="THA1" s="578"/>
      <c r="THB1" s="578"/>
      <c r="THC1" s="578"/>
      <c r="THD1" s="578"/>
      <c r="THE1" s="578"/>
      <c r="THF1" s="578"/>
      <c r="THG1" s="578"/>
      <c r="THH1" s="578"/>
      <c r="THI1" s="578"/>
      <c r="THJ1" s="578"/>
      <c r="THK1" s="578"/>
      <c r="THL1" s="578"/>
      <c r="THM1" s="578"/>
      <c r="THN1" s="578"/>
      <c r="THO1" s="578"/>
      <c r="THP1" s="578"/>
      <c r="THQ1" s="578"/>
      <c r="THR1" s="578"/>
      <c r="THS1" s="578"/>
      <c r="THT1" s="578"/>
      <c r="THU1" s="578"/>
      <c r="THV1" s="578"/>
      <c r="THW1" s="578"/>
      <c r="THX1" s="578"/>
      <c r="THY1" s="578"/>
      <c r="THZ1" s="578"/>
      <c r="TIA1" s="578"/>
      <c r="TIB1" s="578"/>
      <c r="TIC1" s="578"/>
      <c r="TID1" s="578"/>
      <c r="TIE1" s="578"/>
      <c r="TIF1" s="578"/>
      <c r="TIG1" s="578"/>
      <c r="TIH1" s="578"/>
      <c r="TII1" s="578"/>
      <c r="TIJ1" s="578"/>
      <c r="TIK1" s="578"/>
      <c r="TIL1" s="578"/>
      <c r="TIM1" s="578"/>
      <c r="TIN1" s="578"/>
      <c r="TIO1" s="578"/>
      <c r="TIP1" s="578"/>
      <c r="TIQ1" s="578"/>
      <c r="TIR1" s="578"/>
      <c r="TIS1" s="578"/>
      <c r="TIT1" s="578"/>
      <c r="TIU1" s="578"/>
      <c r="TIV1" s="578"/>
      <c r="TIW1" s="578"/>
      <c r="TIX1" s="578"/>
      <c r="TIY1" s="578"/>
      <c r="TIZ1" s="578"/>
      <c r="TJA1" s="578"/>
      <c r="TJB1" s="578"/>
      <c r="TJC1" s="578"/>
      <c r="TJD1" s="578"/>
      <c r="TJE1" s="578"/>
      <c r="TJF1" s="578"/>
      <c r="TJG1" s="578"/>
      <c r="TJH1" s="578"/>
      <c r="TJI1" s="578"/>
      <c r="TJJ1" s="578"/>
      <c r="TJK1" s="578"/>
      <c r="TJL1" s="578"/>
      <c r="TJM1" s="578"/>
      <c r="TJN1" s="578"/>
      <c r="TJO1" s="578"/>
      <c r="TJP1" s="578"/>
      <c r="TJQ1" s="578"/>
      <c r="TJR1" s="578"/>
      <c r="TJS1" s="578"/>
      <c r="TJT1" s="578"/>
      <c r="TJU1" s="578"/>
      <c r="TJV1" s="578"/>
      <c r="TJW1" s="578"/>
      <c r="TJX1" s="578"/>
      <c r="TJY1" s="578"/>
      <c r="TJZ1" s="578"/>
      <c r="TKA1" s="578"/>
      <c r="TKB1" s="578"/>
      <c r="TKC1" s="578"/>
      <c r="TKD1" s="578"/>
      <c r="TKE1" s="578"/>
      <c r="TKF1" s="578"/>
      <c r="TKG1" s="578"/>
      <c r="TKH1" s="578"/>
      <c r="TKI1" s="578"/>
      <c r="TKJ1" s="578"/>
      <c r="TKK1" s="578"/>
      <c r="TKL1" s="578"/>
      <c r="TKM1" s="578"/>
      <c r="TKN1" s="578"/>
      <c r="TKO1" s="578"/>
      <c r="TKP1" s="578"/>
      <c r="TKQ1" s="578"/>
      <c r="TKR1" s="578"/>
      <c r="TKS1" s="578"/>
      <c r="TKT1" s="578"/>
      <c r="TKU1" s="578"/>
      <c r="TKV1" s="578"/>
      <c r="TKW1" s="578"/>
      <c r="TKX1" s="578"/>
      <c r="TKY1" s="578"/>
      <c r="TKZ1" s="578"/>
      <c r="TLA1" s="578"/>
      <c r="TLB1" s="578"/>
      <c r="TLC1" s="578"/>
      <c r="TLD1" s="578"/>
      <c r="TLE1" s="578"/>
      <c r="TLF1" s="578"/>
      <c r="TLG1" s="578"/>
      <c r="TLH1" s="578"/>
      <c r="TLI1" s="578"/>
      <c r="TLJ1" s="578"/>
      <c r="TLK1" s="578"/>
      <c r="TLL1" s="578"/>
      <c r="TLM1" s="578"/>
      <c r="TLN1" s="578"/>
      <c r="TLO1" s="578"/>
      <c r="TLP1" s="578"/>
      <c r="TLQ1" s="578"/>
      <c r="TLR1" s="578"/>
      <c r="TLS1" s="578"/>
      <c r="TLT1" s="578"/>
      <c r="TLU1" s="578"/>
      <c r="TLV1" s="578"/>
      <c r="TLW1" s="578"/>
      <c r="TLX1" s="578"/>
      <c r="TLY1" s="578"/>
      <c r="TLZ1" s="578"/>
      <c r="TMA1" s="578"/>
      <c r="TMB1" s="578"/>
      <c r="TMC1" s="578"/>
      <c r="TMD1" s="578"/>
      <c r="TME1" s="578"/>
      <c r="TMF1" s="578"/>
      <c r="TMG1" s="578"/>
      <c r="TMH1" s="578"/>
      <c r="TMI1" s="578"/>
      <c r="TMJ1" s="578"/>
      <c r="TMK1" s="578"/>
      <c r="TML1" s="578"/>
      <c r="TMM1" s="578"/>
      <c r="TMN1" s="578"/>
      <c r="TMO1" s="578"/>
      <c r="TMP1" s="578"/>
      <c r="TMQ1" s="578"/>
      <c r="TMR1" s="578"/>
      <c r="TMS1" s="578"/>
      <c r="TMT1" s="578"/>
      <c r="TMU1" s="578"/>
      <c r="TMV1" s="578"/>
      <c r="TMW1" s="578"/>
      <c r="TMX1" s="578"/>
      <c r="TMY1" s="578"/>
      <c r="TMZ1" s="578"/>
      <c r="TNA1" s="578"/>
      <c r="TNB1" s="578"/>
      <c r="TNC1" s="578"/>
      <c r="TND1" s="578"/>
      <c r="TNE1" s="578"/>
      <c r="TNF1" s="578"/>
      <c r="TNG1" s="578"/>
      <c r="TNH1" s="578"/>
      <c r="TNI1" s="578"/>
      <c r="TNJ1" s="578"/>
      <c r="TNK1" s="578"/>
      <c r="TNL1" s="578"/>
      <c r="TNM1" s="578"/>
      <c r="TNN1" s="578"/>
      <c r="TNO1" s="578"/>
      <c r="TNP1" s="578"/>
      <c r="TNQ1" s="578"/>
      <c r="TNR1" s="578"/>
      <c r="TNS1" s="578"/>
      <c r="TNT1" s="578"/>
      <c r="TNU1" s="578"/>
      <c r="TNV1" s="578"/>
      <c r="TNW1" s="578"/>
      <c r="TNX1" s="578"/>
      <c r="TNY1" s="578"/>
      <c r="TNZ1" s="578"/>
      <c r="TOA1" s="578"/>
      <c r="TOB1" s="578"/>
      <c r="TOC1" s="578"/>
      <c r="TOD1" s="578"/>
      <c r="TOE1" s="578"/>
      <c r="TOF1" s="578"/>
      <c r="TOG1" s="578"/>
      <c r="TOH1" s="578"/>
      <c r="TOI1" s="578"/>
      <c r="TOJ1" s="578"/>
      <c r="TOK1" s="578"/>
      <c r="TOL1" s="578"/>
      <c r="TOM1" s="578"/>
      <c r="TON1" s="578"/>
      <c r="TOO1" s="578"/>
      <c r="TOP1" s="578"/>
      <c r="TOQ1" s="578"/>
      <c r="TOR1" s="578"/>
      <c r="TOS1" s="578"/>
      <c r="TOT1" s="578"/>
      <c r="TOU1" s="578"/>
      <c r="TOV1" s="578"/>
      <c r="TOW1" s="578"/>
      <c r="TOX1" s="578"/>
      <c r="TOY1" s="578"/>
      <c r="TOZ1" s="578"/>
      <c r="TPA1" s="578"/>
      <c r="TPB1" s="578"/>
      <c r="TPC1" s="578"/>
      <c r="TPD1" s="578"/>
      <c r="TPE1" s="578"/>
      <c r="TPF1" s="578"/>
      <c r="TPG1" s="578"/>
      <c r="TPH1" s="578"/>
      <c r="TPI1" s="578"/>
      <c r="TPJ1" s="578"/>
      <c r="TPK1" s="578"/>
      <c r="TPL1" s="578"/>
      <c r="TPM1" s="578"/>
      <c r="TPN1" s="578"/>
      <c r="TPO1" s="578"/>
      <c r="TPP1" s="578"/>
      <c r="TPQ1" s="578"/>
      <c r="TPR1" s="578"/>
      <c r="TPS1" s="578"/>
      <c r="TPT1" s="578"/>
      <c r="TPU1" s="578"/>
      <c r="TPV1" s="578"/>
      <c r="TPW1" s="578"/>
      <c r="TPX1" s="578"/>
      <c r="TPY1" s="578"/>
      <c r="TPZ1" s="578"/>
      <c r="TQA1" s="578"/>
      <c r="TQB1" s="578"/>
      <c r="TQC1" s="578"/>
      <c r="TQD1" s="578"/>
      <c r="TQE1" s="578"/>
      <c r="TQF1" s="578"/>
      <c r="TQG1" s="578"/>
      <c r="TQH1" s="578"/>
      <c r="TQI1" s="578"/>
      <c r="TQJ1" s="578"/>
      <c r="TQK1" s="578"/>
      <c r="TQL1" s="578"/>
      <c r="TQM1" s="578"/>
      <c r="TQN1" s="578"/>
      <c r="TQO1" s="578"/>
      <c r="TQP1" s="578"/>
      <c r="TQQ1" s="578"/>
      <c r="TQR1" s="578"/>
      <c r="TQS1" s="578"/>
      <c r="TQT1" s="578"/>
      <c r="TQU1" s="578"/>
      <c r="TQV1" s="578"/>
      <c r="TQW1" s="578"/>
      <c r="TQX1" s="578"/>
      <c r="TQY1" s="578"/>
      <c r="TQZ1" s="578"/>
      <c r="TRA1" s="578"/>
      <c r="TRB1" s="578"/>
      <c r="TRC1" s="578"/>
      <c r="TRD1" s="578"/>
      <c r="TRE1" s="578"/>
      <c r="TRF1" s="578"/>
      <c r="TRG1" s="578"/>
      <c r="TRH1" s="578"/>
      <c r="TRI1" s="578"/>
      <c r="TRJ1" s="578"/>
      <c r="TRK1" s="578"/>
      <c r="TRL1" s="578"/>
      <c r="TRM1" s="578"/>
      <c r="TRN1" s="578"/>
      <c r="TRO1" s="578"/>
      <c r="TRP1" s="578"/>
      <c r="TRQ1" s="578"/>
      <c r="TRR1" s="578"/>
      <c r="TRS1" s="578"/>
      <c r="TRT1" s="578"/>
      <c r="TRU1" s="578"/>
      <c r="TRV1" s="578"/>
      <c r="TRW1" s="578"/>
      <c r="TRX1" s="578"/>
      <c r="TRY1" s="578"/>
      <c r="TRZ1" s="578"/>
      <c r="TSA1" s="578"/>
      <c r="TSB1" s="578"/>
      <c r="TSC1" s="578"/>
      <c r="TSD1" s="578"/>
      <c r="TSE1" s="578"/>
      <c r="TSF1" s="578"/>
      <c r="TSG1" s="578"/>
      <c r="TSH1" s="578"/>
      <c r="TSI1" s="578"/>
      <c r="TSJ1" s="578"/>
      <c r="TSK1" s="578"/>
      <c r="TSL1" s="578"/>
      <c r="TSM1" s="578"/>
      <c r="TSN1" s="578"/>
      <c r="TSO1" s="578"/>
      <c r="TSP1" s="578"/>
      <c r="TSQ1" s="578"/>
      <c r="TSR1" s="578"/>
      <c r="TSS1" s="578"/>
      <c r="TST1" s="578"/>
      <c r="TSU1" s="578"/>
      <c r="TSV1" s="578"/>
      <c r="TSW1" s="578"/>
      <c r="TSX1" s="578"/>
      <c r="TSY1" s="578"/>
      <c r="TSZ1" s="578"/>
      <c r="TTA1" s="578"/>
      <c r="TTB1" s="578"/>
      <c r="TTC1" s="578"/>
      <c r="TTD1" s="578"/>
      <c r="TTE1" s="578"/>
      <c r="TTF1" s="578"/>
      <c r="TTG1" s="578"/>
      <c r="TTH1" s="578"/>
      <c r="TTI1" s="578"/>
      <c r="TTJ1" s="578"/>
      <c r="TTK1" s="578"/>
      <c r="TTL1" s="578"/>
      <c r="TTM1" s="578"/>
      <c r="TTN1" s="578"/>
      <c r="TTO1" s="578"/>
      <c r="TTP1" s="578"/>
      <c r="TTQ1" s="578"/>
      <c r="TTR1" s="578"/>
      <c r="TTS1" s="578"/>
      <c r="TTT1" s="578"/>
      <c r="TTU1" s="578"/>
      <c r="TTV1" s="578"/>
      <c r="TTW1" s="578"/>
      <c r="TTX1" s="578"/>
      <c r="TTY1" s="578"/>
      <c r="TTZ1" s="578"/>
      <c r="TUA1" s="578"/>
      <c r="TUB1" s="578"/>
      <c r="TUC1" s="578"/>
      <c r="TUD1" s="578"/>
      <c r="TUE1" s="578"/>
      <c r="TUF1" s="578"/>
      <c r="TUG1" s="578"/>
      <c r="TUH1" s="578"/>
      <c r="TUI1" s="578"/>
      <c r="TUJ1" s="578"/>
      <c r="TUK1" s="578"/>
      <c r="TUL1" s="578"/>
      <c r="TUM1" s="578"/>
      <c r="TUN1" s="578"/>
      <c r="TUO1" s="578"/>
      <c r="TUP1" s="578"/>
      <c r="TUQ1" s="578"/>
      <c r="TUR1" s="578"/>
      <c r="TUS1" s="578"/>
      <c r="TUT1" s="578"/>
      <c r="TUU1" s="578"/>
      <c r="TUV1" s="578"/>
      <c r="TUW1" s="578"/>
      <c r="TUX1" s="578"/>
      <c r="TUY1" s="578"/>
      <c r="TUZ1" s="578"/>
      <c r="TVA1" s="578"/>
      <c r="TVB1" s="578"/>
      <c r="TVC1" s="578"/>
      <c r="TVD1" s="578"/>
      <c r="TVE1" s="578"/>
      <c r="TVF1" s="578"/>
      <c r="TVG1" s="578"/>
      <c r="TVH1" s="578"/>
      <c r="TVI1" s="578"/>
      <c r="TVJ1" s="578"/>
      <c r="TVK1" s="578"/>
      <c r="TVL1" s="578"/>
      <c r="TVM1" s="578"/>
      <c r="TVN1" s="578"/>
      <c r="TVO1" s="578"/>
      <c r="TVP1" s="578"/>
      <c r="TVQ1" s="578"/>
      <c r="TVR1" s="578"/>
      <c r="TVS1" s="578"/>
      <c r="TVT1" s="578"/>
      <c r="TVU1" s="578"/>
      <c r="TVV1" s="578"/>
      <c r="TVW1" s="578"/>
      <c r="TVX1" s="578"/>
      <c r="TVY1" s="578"/>
      <c r="TVZ1" s="578"/>
      <c r="TWA1" s="578"/>
      <c r="TWB1" s="578"/>
      <c r="TWC1" s="578"/>
      <c r="TWD1" s="578"/>
      <c r="TWE1" s="578"/>
      <c r="TWF1" s="578"/>
      <c r="TWG1" s="578"/>
      <c r="TWH1" s="578"/>
      <c r="TWI1" s="578"/>
      <c r="TWJ1" s="578"/>
      <c r="TWK1" s="578"/>
      <c r="TWL1" s="578"/>
      <c r="TWM1" s="578"/>
      <c r="TWN1" s="578"/>
      <c r="TWO1" s="578"/>
      <c r="TWP1" s="578"/>
      <c r="TWQ1" s="578"/>
      <c r="TWR1" s="578"/>
      <c r="TWS1" s="578"/>
      <c r="TWT1" s="578"/>
      <c r="TWU1" s="578"/>
      <c r="TWV1" s="578"/>
      <c r="TWW1" s="578"/>
      <c r="TWX1" s="578"/>
      <c r="TWY1" s="578"/>
      <c r="TWZ1" s="578"/>
      <c r="TXA1" s="578"/>
      <c r="TXB1" s="578"/>
      <c r="TXC1" s="578"/>
      <c r="TXD1" s="578"/>
      <c r="TXE1" s="578"/>
      <c r="TXF1" s="578"/>
      <c r="TXG1" s="578"/>
      <c r="TXH1" s="578"/>
      <c r="TXI1" s="578"/>
      <c r="TXJ1" s="578"/>
      <c r="TXK1" s="578"/>
      <c r="TXL1" s="578"/>
      <c r="TXM1" s="578"/>
      <c r="TXN1" s="578"/>
      <c r="TXO1" s="578"/>
      <c r="TXP1" s="578"/>
      <c r="TXQ1" s="578"/>
      <c r="TXR1" s="578"/>
      <c r="TXS1" s="578"/>
      <c r="TXT1" s="578"/>
      <c r="TXU1" s="578"/>
      <c r="TXV1" s="578"/>
      <c r="TXW1" s="578"/>
      <c r="TXX1" s="578"/>
      <c r="TXY1" s="578"/>
      <c r="TXZ1" s="578"/>
      <c r="TYA1" s="578"/>
      <c r="TYB1" s="578"/>
      <c r="TYC1" s="578"/>
      <c r="TYD1" s="578"/>
      <c r="TYE1" s="578"/>
      <c r="TYF1" s="578"/>
      <c r="TYG1" s="578"/>
      <c r="TYH1" s="578"/>
      <c r="TYI1" s="578"/>
      <c r="TYJ1" s="578"/>
      <c r="TYK1" s="578"/>
      <c r="TYL1" s="578"/>
      <c r="TYM1" s="578"/>
      <c r="TYN1" s="578"/>
      <c r="TYO1" s="578"/>
      <c r="TYP1" s="578"/>
      <c r="TYQ1" s="578"/>
      <c r="TYR1" s="578"/>
      <c r="TYS1" s="578"/>
      <c r="TYT1" s="578"/>
      <c r="TYU1" s="578"/>
      <c r="TYV1" s="578"/>
      <c r="TYW1" s="578"/>
      <c r="TYX1" s="578"/>
      <c r="TYY1" s="578"/>
      <c r="TYZ1" s="578"/>
      <c r="TZA1" s="578"/>
      <c r="TZB1" s="578"/>
      <c r="TZC1" s="578"/>
      <c r="TZD1" s="578"/>
      <c r="TZE1" s="578"/>
      <c r="TZF1" s="578"/>
      <c r="TZG1" s="578"/>
      <c r="TZH1" s="578"/>
      <c r="TZI1" s="578"/>
      <c r="TZJ1" s="578"/>
      <c r="TZK1" s="578"/>
      <c r="TZL1" s="578"/>
      <c r="TZM1" s="578"/>
      <c r="TZN1" s="578"/>
      <c r="TZO1" s="578"/>
      <c r="TZP1" s="578"/>
      <c r="TZQ1" s="578"/>
      <c r="TZR1" s="578"/>
      <c r="TZS1" s="578"/>
      <c r="TZT1" s="578"/>
      <c r="TZU1" s="578"/>
      <c r="TZV1" s="578"/>
      <c r="TZW1" s="578"/>
      <c r="TZX1" s="578"/>
      <c r="TZY1" s="578"/>
      <c r="TZZ1" s="578"/>
      <c r="UAA1" s="578"/>
      <c r="UAB1" s="578"/>
      <c r="UAC1" s="578"/>
      <c r="UAD1" s="578"/>
      <c r="UAE1" s="578"/>
      <c r="UAF1" s="578"/>
      <c r="UAG1" s="578"/>
      <c r="UAH1" s="578"/>
      <c r="UAI1" s="578"/>
      <c r="UAJ1" s="578"/>
      <c r="UAK1" s="578"/>
      <c r="UAL1" s="578"/>
      <c r="UAM1" s="578"/>
      <c r="UAN1" s="578"/>
      <c r="UAO1" s="578"/>
      <c r="UAP1" s="578"/>
      <c r="UAQ1" s="578"/>
      <c r="UAR1" s="578"/>
      <c r="UAS1" s="578"/>
      <c r="UAT1" s="578"/>
      <c r="UAU1" s="578"/>
      <c r="UAV1" s="578"/>
      <c r="UAW1" s="578"/>
      <c r="UAX1" s="578"/>
      <c r="UAY1" s="578"/>
      <c r="UAZ1" s="578"/>
      <c r="UBA1" s="578"/>
      <c r="UBB1" s="578"/>
      <c r="UBC1" s="578"/>
      <c r="UBD1" s="578"/>
      <c r="UBE1" s="578"/>
      <c r="UBF1" s="578"/>
      <c r="UBG1" s="578"/>
      <c r="UBH1" s="578"/>
      <c r="UBI1" s="578"/>
      <c r="UBJ1" s="578"/>
      <c r="UBK1" s="578"/>
      <c r="UBL1" s="578"/>
      <c r="UBM1" s="578"/>
      <c r="UBN1" s="578"/>
      <c r="UBO1" s="578"/>
      <c r="UBP1" s="578"/>
      <c r="UBQ1" s="578"/>
      <c r="UBR1" s="578"/>
      <c r="UBS1" s="578"/>
      <c r="UBT1" s="578"/>
      <c r="UBU1" s="578"/>
      <c r="UBV1" s="578"/>
      <c r="UBW1" s="578"/>
      <c r="UBX1" s="578"/>
      <c r="UBY1" s="578"/>
      <c r="UBZ1" s="578"/>
      <c r="UCA1" s="578"/>
      <c r="UCB1" s="578"/>
      <c r="UCC1" s="578"/>
      <c r="UCD1" s="578"/>
      <c r="UCE1" s="578"/>
      <c r="UCF1" s="578"/>
      <c r="UCG1" s="578"/>
      <c r="UCH1" s="578"/>
      <c r="UCI1" s="578"/>
      <c r="UCJ1" s="578"/>
      <c r="UCK1" s="578"/>
      <c r="UCL1" s="578"/>
      <c r="UCM1" s="578"/>
      <c r="UCN1" s="578"/>
      <c r="UCO1" s="578"/>
      <c r="UCP1" s="578"/>
      <c r="UCQ1" s="578"/>
      <c r="UCR1" s="578"/>
      <c r="UCS1" s="578"/>
      <c r="UCT1" s="578"/>
      <c r="UCU1" s="578"/>
      <c r="UCV1" s="578"/>
      <c r="UCW1" s="578"/>
      <c r="UCX1" s="578"/>
      <c r="UCY1" s="578"/>
      <c r="UCZ1" s="578"/>
      <c r="UDA1" s="578"/>
      <c r="UDB1" s="578"/>
      <c r="UDC1" s="578"/>
      <c r="UDD1" s="578"/>
      <c r="UDE1" s="578"/>
      <c r="UDF1" s="578"/>
      <c r="UDG1" s="578"/>
      <c r="UDH1" s="578"/>
      <c r="UDI1" s="578"/>
      <c r="UDJ1" s="578"/>
      <c r="UDK1" s="578"/>
      <c r="UDL1" s="578"/>
      <c r="UDM1" s="578"/>
      <c r="UDN1" s="578"/>
      <c r="UDO1" s="578"/>
      <c r="UDP1" s="578"/>
      <c r="UDQ1" s="578"/>
      <c r="UDR1" s="578"/>
      <c r="UDS1" s="578"/>
      <c r="UDT1" s="578"/>
      <c r="UDU1" s="578"/>
      <c r="UDV1" s="578"/>
      <c r="UDW1" s="578"/>
      <c r="UDX1" s="578"/>
      <c r="UDY1" s="578"/>
      <c r="UDZ1" s="578"/>
      <c r="UEA1" s="578"/>
      <c r="UEB1" s="578"/>
      <c r="UEC1" s="578"/>
      <c r="UED1" s="578"/>
      <c r="UEE1" s="578"/>
      <c r="UEF1" s="578"/>
      <c r="UEG1" s="578"/>
      <c r="UEH1" s="578"/>
      <c r="UEI1" s="578"/>
      <c r="UEJ1" s="578"/>
      <c r="UEK1" s="578"/>
      <c r="UEL1" s="578"/>
      <c r="UEM1" s="578"/>
      <c r="UEN1" s="578"/>
      <c r="UEO1" s="578"/>
      <c r="UEP1" s="578"/>
      <c r="UEQ1" s="578"/>
      <c r="UER1" s="578"/>
      <c r="UES1" s="578"/>
      <c r="UET1" s="578"/>
      <c r="UEU1" s="578"/>
      <c r="UEV1" s="578"/>
      <c r="UEW1" s="578"/>
      <c r="UEX1" s="578"/>
      <c r="UEY1" s="578"/>
      <c r="UEZ1" s="578"/>
      <c r="UFA1" s="578"/>
      <c r="UFB1" s="578"/>
      <c r="UFC1" s="578"/>
      <c r="UFD1" s="578"/>
      <c r="UFE1" s="578"/>
      <c r="UFF1" s="578"/>
      <c r="UFG1" s="578"/>
      <c r="UFH1" s="578"/>
      <c r="UFI1" s="578"/>
      <c r="UFJ1" s="578"/>
      <c r="UFK1" s="578"/>
      <c r="UFL1" s="578"/>
      <c r="UFM1" s="578"/>
      <c r="UFN1" s="578"/>
      <c r="UFO1" s="578"/>
      <c r="UFP1" s="578"/>
      <c r="UFQ1" s="578"/>
      <c r="UFR1" s="578"/>
      <c r="UFS1" s="578"/>
      <c r="UFT1" s="578"/>
      <c r="UFU1" s="578"/>
      <c r="UFV1" s="578"/>
      <c r="UFW1" s="578"/>
      <c r="UFX1" s="578"/>
      <c r="UFY1" s="578"/>
      <c r="UFZ1" s="578"/>
      <c r="UGA1" s="578"/>
      <c r="UGB1" s="578"/>
      <c r="UGC1" s="578"/>
      <c r="UGD1" s="578"/>
      <c r="UGE1" s="578"/>
      <c r="UGF1" s="578"/>
      <c r="UGG1" s="578"/>
      <c r="UGH1" s="578"/>
      <c r="UGI1" s="578"/>
      <c r="UGJ1" s="578"/>
      <c r="UGK1" s="578"/>
      <c r="UGL1" s="578"/>
      <c r="UGM1" s="578"/>
      <c r="UGN1" s="578"/>
      <c r="UGO1" s="578"/>
      <c r="UGP1" s="578"/>
      <c r="UGQ1" s="578"/>
      <c r="UGR1" s="578"/>
      <c r="UGS1" s="578"/>
      <c r="UGT1" s="578"/>
      <c r="UGU1" s="578"/>
      <c r="UGV1" s="578"/>
      <c r="UGW1" s="578"/>
      <c r="UGX1" s="578"/>
      <c r="UGY1" s="578"/>
      <c r="UGZ1" s="578"/>
      <c r="UHA1" s="578"/>
      <c r="UHB1" s="578"/>
      <c r="UHC1" s="578"/>
      <c r="UHD1" s="578"/>
      <c r="UHE1" s="578"/>
      <c r="UHF1" s="578"/>
      <c r="UHG1" s="578"/>
      <c r="UHH1" s="578"/>
      <c r="UHI1" s="578"/>
      <c r="UHJ1" s="578"/>
      <c r="UHK1" s="578"/>
      <c r="UHL1" s="578"/>
      <c r="UHM1" s="578"/>
      <c r="UHN1" s="578"/>
      <c r="UHO1" s="578"/>
      <c r="UHP1" s="578"/>
      <c r="UHQ1" s="578"/>
      <c r="UHR1" s="578"/>
      <c r="UHS1" s="578"/>
      <c r="UHT1" s="578"/>
      <c r="UHU1" s="578"/>
      <c r="UHV1" s="578"/>
      <c r="UHW1" s="578"/>
      <c r="UHX1" s="578"/>
      <c r="UHY1" s="578"/>
      <c r="UHZ1" s="578"/>
      <c r="UIA1" s="578"/>
      <c r="UIB1" s="578"/>
      <c r="UIC1" s="578"/>
      <c r="UID1" s="578"/>
      <c r="UIE1" s="578"/>
      <c r="UIF1" s="578"/>
      <c r="UIG1" s="578"/>
      <c r="UIH1" s="578"/>
      <c r="UII1" s="578"/>
      <c r="UIJ1" s="578"/>
      <c r="UIK1" s="578"/>
      <c r="UIL1" s="578"/>
      <c r="UIM1" s="578"/>
      <c r="UIN1" s="578"/>
      <c r="UIO1" s="578"/>
      <c r="UIP1" s="578"/>
      <c r="UIQ1" s="578"/>
      <c r="UIR1" s="578"/>
      <c r="UIS1" s="578"/>
      <c r="UIT1" s="578"/>
      <c r="UIU1" s="578"/>
      <c r="UIV1" s="578"/>
      <c r="UIW1" s="578"/>
      <c r="UIX1" s="578"/>
      <c r="UIY1" s="578"/>
      <c r="UIZ1" s="578"/>
      <c r="UJA1" s="578"/>
      <c r="UJB1" s="578"/>
      <c r="UJC1" s="578"/>
      <c r="UJD1" s="578"/>
      <c r="UJE1" s="578"/>
      <c r="UJF1" s="578"/>
      <c r="UJG1" s="578"/>
      <c r="UJH1" s="578"/>
      <c r="UJI1" s="578"/>
      <c r="UJJ1" s="578"/>
      <c r="UJK1" s="578"/>
      <c r="UJL1" s="578"/>
      <c r="UJM1" s="578"/>
      <c r="UJN1" s="578"/>
      <c r="UJO1" s="578"/>
      <c r="UJP1" s="578"/>
      <c r="UJQ1" s="578"/>
      <c r="UJR1" s="578"/>
      <c r="UJS1" s="578"/>
      <c r="UJT1" s="578"/>
      <c r="UJU1" s="578"/>
      <c r="UJV1" s="578"/>
      <c r="UJW1" s="578"/>
      <c r="UJX1" s="578"/>
      <c r="UJY1" s="578"/>
      <c r="UJZ1" s="578"/>
      <c r="UKA1" s="578"/>
      <c r="UKB1" s="578"/>
      <c r="UKC1" s="578"/>
      <c r="UKD1" s="578"/>
      <c r="UKE1" s="578"/>
      <c r="UKF1" s="578"/>
      <c r="UKG1" s="578"/>
      <c r="UKH1" s="578"/>
      <c r="UKI1" s="578"/>
      <c r="UKJ1" s="578"/>
      <c r="UKK1" s="578"/>
      <c r="UKL1" s="578"/>
      <c r="UKM1" s="578"/>
      <c r="UKN1" s="578"/>
      <c r="UKO1" s="578"/>
      <c r="UKP1" s="578"/>
      <c r="UKQ1" s="578"/>
      <c r="UKR1" s="578"/>
      <c r="UKS1" s="578"/>
      <c r="UKT1" s="578"/>
      <c r="UKU1" s="578"/>
      <c r="UKV1" s="578"/>
      <c r="UKW1" s="578"/>
      <c r="UKX1" s="578"/>
      <c r="UKY1" s="578"/>
      <c r="UKZ1" s="578"/>
      <c r="ULA1" s="578"/>
      <c r="ULB1" s="578"/>
      <c r="ULC1" s="578"/>
      <c r="ULD1" s="578"/>
      <c r="ULE1" s="578"/>
      <c r="ULF1" s="578"/>
      <c r="ULG1" s="578"/>
      <c r="ULH1" s="578"/>
      <c r="ULI1" s="578"/>
      <c r="ULJ1" s="578"/>
      <c r="ULK1" s="578"/>
      <c r="ULL1" s="578"/>
      <c r="ULM1" s="578"/>
      <c r="ULN1" s="578"/>
      <c r="ULO1" s="578"/>
      <c r="ULP1" s="578"/>
      <c r="ULQ1" s="578"/>
      <c r="ULR1" s="578"/>
      <c r="ULS1" s="578"/>
      <c r="ULT1" s="578"/>
      <c r="ULU1" s="578"/>
      <c r="ULV1" s="578"/>
      <c r="ULW1" s="578"/>
      <c r="ULX1" s="578"/>
      <c r="ULY1" s="578"/>
      <c r="ULZ1" s="578"/>
      <c r="UMA1" s="578"/>
      <c r="UMB1" s="578"/>
      <c r="UMC1" s="578"/>
      <c r="UMD1" s="578"/>
      <c r="UME1" s="578"/>
      <c r="UMF1" s="578"/>
      <c r="UMG1" s="578"/>
      <c r="UMH1" s="578"/>
      <c r="UMI1" s="578"/>
      <c r="UMJ1" s="578"/>
      <c r="UMK1" s="578"/>
      <c r="UML1" s="578"/>
      <c r="UMM1" s="578"/>
      <c r="UMN1" s="578"/>
      <c r="UMO1" s="578"/>
      <c r="UMP1" s="578"/>
      <c r="UMQ1" s="578"/>
      <c r="UMR1" s="578"/>
      <c r="UMS1" s="578"/>
      <c r="UMT1" s="578"/>
      <c r="UMU1" s="578"/>
      <c r="UMV1" s="578"/>
      <c r="UMW1" s="578"/>
      <c r="UMX1" s="578"/>
      <c r="UMY1" s="578"/>
      <c r="UMZ1" s="578"/>
      <c r="UNA1" s="578"/>
      <c r="UNB1" s="578"/>
      <c r="UNC1" s="578"/>
      <c r="UND1" s="578"/>
      <c r="UNE1" s="578"/>
      <c r="UNF1" s="578"/>
      <c r="UNG1" s="578"/>
      <c r="UNH1" s="578"/>
      <c r="UNI1" s="578"/>
      <c r="UNJ1" s="578"/>
      <c r="UNK1" s="578"/>
      <c r="UNL1" s="578"/>
      <c r="UNM1" s="578"/>
      <c r="UNN1" s="578"/>
      <c r="UNO1" s="578"/>
      <c r="UNP1" s="578"/>
      <c r="UNQ1" s="578"/>
      <c r="UNR1" s="578"/>
      <c r="UNS1" s="578"/>
      <c r="UNT1" s="578"/>
      <c r="UNU1" s="578"/>
      <c r="UNV1" s="578"/>
      <c r="UNW1" s="578"/>
      <c r="UNX1" s="578"/>
      <c r="UNY1" s="578"/>
      <c r="UNZ1" s="578"/>
      <c r="UOA1" s="578"/>
      <c r="UOB1" s="578"/>
      <c r="UOC1" s="578"/>
      <c r="UOD1" s="578"/>
      <c r="UOE1" s="578"/>
      <c r="UOF1" s="578"/>
      <c r="UOG1" s="578"/>
      <c r="UOH1" s="578"/>
      <c r="UOI1" s="578"/>
      <c r="UOJ1" s="578"/>
      <c r="UOK1" s="578"/>
      <c r="UOL1" s="578"/>
      <c r="UOM1" s="578"/>
      <c r="UON1" s="578"/>
      <c r="UOO1" s="578"/>
      <c r="UOP1" s="578"/>
      <c r="UOQ1" s="578"/>
      <c r="UOR1" s="578"/>
      <c r="UOS1" s="578"/>
      <c r="UOT1" s="578"/>
      <c r="UOU1" s="578"/>
      <c r="UOV1" s="578"/>
      <c r="UOW1" s="578"/>
      <c r="UOX1" s="578"/>
      <c r="UOY1" s="578"/>
      <c r="UOZ1" s="578"/>
      <c r="UPA1" s="578"/>
      <c r="UPB1" s="578"/>
      <c r="UPC1" s="578"/>
      <c r="UPD1" s="578"/>
      <c r="UPE1" s="578"/>
      <c r="UPF1" s="578"/>
      <c r="UPG1" s="578"/>
      <c r="UPH1" s="578"/>
      <c r="UPI1" s="578"/>
      <c r="UPJ1" s="578"/>
      <c r="UPK1" s="578"/>
      <c r="UPL1" s="578"/>
      <c r="UPM1" s="578"/>
      <c r="UPN1" s="578"/>
      <c r="UPO1" s="578"/>
      <c r="UPP1" s="578"/>
      <c r="UPQ1" s="578"/>
      <c r="UPR1" s="578"/>
      <c r="UPS1" s="578"/>
      <c r="UPT1" s="578"/>
      <c r="UPU1" s="578"/>
      <c r="UPV1" s="578"/>
      <c r="UPW1" s="578"/>
      <c r="UPX1" s="578"/>
      <c r="UPY1" s="578"/>
      <c r="UPZ1" s="578"/>
      <c r="UQA1" s="578"/>
      <c r="UQB1" s="578"/>
      <c r="UQC1" s="578"/>
      <c r="UQD1" s="578"/>
      <c r="UQE1" s="578"/>
      <c r="UQF1" s="578"/>
      <c r="UQG1" s="578"/>
      <c r="UQH1" s="578"/>
      <c r="UQI1" s="578"/>
      <c r="UQJ1" s="578"/>
      <c r="UQK1" s="578"/>
      <c r="UQL1" s="578"/>
      <c r="UQM1" s="578"/>
      <c r="UQN1" s="578"/>
      <c r="UQO1" s="578"/>
      <c r="UQP1" s="578"/>
      <c r="UQQ1" s="578"/>
      <c r="UQR1" s="578"/>
      <c r="UQS1" s="578"/>
      <c r="UQT1" s="578"/>
      <c r="UQU1" s="578"/>
      <c r="UQV1" s="578"/>
      <c r="UQW1" s="578"/>
      <c r="UQX1" s="578"/>
      <c r="UQY1" s="578"/>
      <c r="UQZ1" s="578"/>
      <c r="URA1" s="578"/>
      <c r="URB1" s="578"/>
      <c r="URC1" s="578"/>
      <c r="URD1" s="578"/>
      <c r="URE1" s="578"/>
      <c r="URF1" s="578"/>
      <c r="URG1" s="578"/>
      <c r="URH1" s="578"/>
      <c r="URI1" s="578"/>
      <c r="URJ1" s="578"/>
      <c r="URK1" s="578"/>
      <c r="URL1" s="578"/>
      <c r="URM1" s="578"/>
      <c r="URN1" s="578"/>
      <c r="URO1" s="578"/>
      <c r="URP1" s="578"/>
      <c r="URQ1" s="578"/>
      <c r="URR1" s="578"/>
      <c r="URS1" s="578"/>
      <c r="URT1" s="578"/>
      <c r="URU1" s="578"/>
      <c r="URV1" s="578"/>
      <c r="URW1" s="578"/>
      <c r="URX1" s="578"/>
      <c r="URY1" s="578"/>
      <c r="URZ1" s="578"/>
      <c r="USA1" s="578"/>
      <c r="USB1" s="578"/>
      <c r="USC1" s="578"/>
      <c r="USD1" s="578"/>
      <c r="USE1" s="578"/>
      <c r="USF1" s="578"/>
      <c r="USG1" s="578"/>
      <c r="USH1" s="578"/>
      <c r="USI1" s="578"/>
      <c r="USJ1" s="578"/>
      <c r="USK1" s="578"/>
      <c r="USL1" s="578"/>
      <c r="USM1" s="578"/>
      <c r="USN1" s="578"/>
      <c r="USO1" s="578"/>
      <c r="USP1" s="578"/>
      <c r="USQ1" s="578"/>
      <c r="USR1" s="578"/>
      <c r="USS1" s="578"/>
      <c r="UST1" s="578"/>
      <c r="USU1" s="578"/>
      <c r="USV1" s="578"/>
      <c r="USW1" s="578"/>
      <c r="USX1" s="578"/>
      <c r="USY1" s="578"/>
      <c r="USZ1" s="578"/>
      <c r="UTA1" s="578"/>
      <c r="UTB1" s="578"/>
      <c r="UTC1" s="578"/>
      <c r="UTD1" s="578"/>
      <c r="UTE1" s="578"/>
      <c r="UTF1" s="578"/>
      <c r="UTG1" s="578"/>
      <c r="UTH1" s="578"/>
      <c r="UTI1" s="578"/>
      <c r="UTJ1" s="578"/>
      <c r="UTK1" s="578"/>
      <c r="UTL1" s="578"/>
      <c r="UTM1" s="578"/>
      <c r="UTN1" s="578"/>
      <c r="UTO1" s="578"/>
      <c r="UTP1" s="578"/>
      <c r="UTQ1" s="578"/>
      <c r="UTR1" s="578"/>
      <c r="UTS1" s="578"/>
      <c r="UTT1" s="578"/>
      <c r="UTU1" s="578"/>
      <c r="UTV1" s="578"/>
      <c r="UTW1" s="578"/>
      <c r="UTX1" s="578"/>
      <c r="UTY1" s="578"/>
      <c r="UTZ1" s="578"/>
      <c r="UUA1" s="578"/>
      <c r="UUB1" s="578"/>
      <c r="UUC1" s="578"/>
      <c r="UUD1" s="578"/>
      <c r="UUE1" s="578"/>
      <c r="UUF1" s="578"/>
      <c r="UUG1" s="578"/>
      <c r="UUH1" s="578"/>
      <c r="UUI1" s="578"/>
      <c r="UUJ1" s="578"/>
      <c r="UUK1" s="578"/>
      <c r="UUL1" s="578"/>
      <c r="UUM1" s="578"/>
      <c r="UUN1" s="578"/>
      <c r="UUO1" s="578"/>
      <c r="UUP1" s="578"/>
      <c r="UUQ1" s="578"/>
      <c r="UUR1" s="578"/>
      <c r="UUS1" s="578"/>
      <c r="UUT1" s="578"/>
      <c r="UUU1" s="578"/>
      <c r="UUV1" s="578"/>
      <c r="UUW1" s="578"/>
      <c r="UUX1" s="578"/>
      <c r="UUY1" s="578"/>
      <c r="UUZ1" s="578"/>
      <c r="UVA1" s="578"/>
      <c r="UVB1" s="578"/>
      <c r="UVC1" s="578"/>
      <c r="UVD1" s="578"/>
      <c r="UVE1" s="578"/>
      <c r="UVF1" s="578"/>
      <c r="UVG1" s="578"/>
      <c r="UVH1" s="578"/>
      <c r="UVI1" s="578"/>
      <c r="UVJ1" s="578"/>
      <c r="UVK1" s="578"/>
      <c r="UVL1" s="578"/>
      <c r="UVM1" s="578"/>
      <c r="UVN1" s="578"/>
      <c r="UVO1" s="578"/>
      <c r="UVP1" s="578"/>
      <c r="UVQ1" s="578"/>
      <c r="UVR1" s="578"/>
      <c r="UVS1" s="578"/>
      <c r="UVT1" s="578"/>
      <c r="UVU1" s="578"/>
      <c r="UVV1" s="578"/>
      <c r="UVW1" s="578"/>
      <c r="UVX1" s="578"/>
      <c r="UVY1" s="578"/>
      <c r="UVZ1" s="578"/>
      <c r="UWA1" s="578"/>
      <c r="UWB1" s="578"/>
      <c r="UWC1" s="578"/>
      <c r="UWD1" s="578"/>
      <c r="UWE1" s="578"/>
      <c r="UWF1" s="578"/>
      <c r="UWG1" s="578"/>
      <c r="UWH1" s="578"/>
      <c r="UWI1" s="578"/>
      <c r="UWJ1" s="578"/>
      <c r="UWK1" s="578"/>
      <c r="UWL1" s="578"/>
      <c r="UWM1" s="578"/>
      <c r="UWN1" s="578"/>
      <c r="UWO1" s="578"/>
      <c r="UWP1" s="578"/>
      <c r="UWQ1" s="578"/>
      <c r="UWR1" s="578"/>
      <c r="UWS1" s="578"/>
      <c r="UWT1" s="578"/>
      <c r="UWU1" s="578"/>
      <c r="UWV1" s="578"/>
      <c r="UWW1" s="578"/>
      <c r="UWX1" s="578"/>
      <c r="UWY1" s="578"/>
      <c r="UWZ1" s="578"/>
      <c r="UXA1" s="578"/>
      <c r="UXB1" s="578"/>
      <c r="UXC1" s="578"/>
      <c r="UXD1" s="578"/>
      <c r="UXE1" s="578"/>
      <c r="UXF1" s="578"/>
      <c r="UXG1" s="578"/>
      <c r="UXH1" s="578"/>
      <c r="UXI1" s="578"/>
      <c r="UXJ1" s="578"/>
      <c r="UXK1" s="578"/>
      <c r="UXL1" s="578"/>
      <c r="UXM1" s="578"/>
      <c r="UXN1" s="578"/>
      <c r="UXO1" s="578"/>
      <c r="UXP1" s="578"/>
      <c r="UXQ1" s="578"/>
      <c r="UXR1" s="578"/>
      <c r="UXS1" s="578"/>
      <c r="UXT1" s="578"/>
      <c r="UXU1" s="578"/>
      <c r="UXV1" s="578"/>
      <c r="UXW1" s="578"/>
      <c r="UXX1" s="578"/>
      <c r="UXY1" s="578"/>
      <c r="UXZ1" s="578"/>
      <c r="UYA1" s="578"/>
      <c r="UYB1" s="578"/>
      <c r="UYC1" s="578"/>
      <c r="UYD1" s="578"/>
      <c r="UYE1" s="578"/>
      <c r="UYF1" s="578"/>
      <c r="UYG1" s="578"/>
      <c r="UYH1" s="578"/>
      <c r="UYI1" s="578"/>
      <c r="UYJ1" s="578"/>
      <c r="UYK1" s="578"/>
      <c r="UYL1" s="578"/>
      <c r="UYM1" s="578"/>
      <c r="UYN1" s="578"/>
      <c r="UYO1" s="578"/>
      <c r="UYP1" s="578"/>
      <c r="UYQ1" s="578"/>
      <c r="UYR1" s="578"/>
      <c r="UYS1" s="578"/>
      <c r="UYT1" s="578"/>
      <c r="UYU1" s="578"/>
      <c r="UYV1" s="578"/>
      <c r="UYW1" s="578"/>
      <c r="UYX1" s="578"/>
      <c r="UYY1" s="578"/>
      <c r="UYZ1" s="578"/>
      <c r="UZA1" s="578"/>
      <c r="UZB1" s="578"/>
      <c r="UZC1" s="578"/>
      <c r="UZD1" s="578"/>
      <c r="UZE1" s="578"/>
      <c r="UZF1" s="578"/>
      <c r="UZG1" s="578"/>
      <c r="UZH1" s="578"/>
      <c r="UZI1" s="578"/>
      <c r="UZJ1" s="578"/>
      <c r="UZK1" s="578"/>
      <c r="UZL1" s="578"/>
      <c r="UZM1" s="578"/>
      <c r="UZN1" s="578"/>
      <c r="UZO1" s="578"/>
      <c r="UZP1" s="578"/>
      <c r="UZQ1" s="578"/>
      <c r="UZR1" s="578"/>
      <c r="UZS1" s="578"/>
      <c r="UZT1" s="578"/>
      <c r="UZU1" s="578"/>
      <c r="UZV1" s="578"/>
      <c r="UZW1" s="578"/>
      <c r="UZX1" s="578"/>
      <c r="UZY1" s="578"/>
      <c r="UZZ1" s="578"/>
      <c r="VAA1" s="578"/>
      <c r="VAB1" s="578"/>
      <c r="VAC1" s="578"/>
      <c r="VAD1" s="578"/>
      <c r="VAE1" s="578"/>
      <c r="VAF1" s="578"/>
      <c r="VAG1" s="578"/>
      <c r="VAH1" s="578"/>
      <c r="VAI1" s="578"/>
      <c r="VAJ1" s="578"/>
      <c r="VAK1" s="578"/>
      <c r="VAL1" s="578"/>
      <c r="VAM1" s="578"/>
      <c r="VAN1" s="578"/>
      <c r="VAO1" s="578"/>
      <c r="VAP1" s="578"/>
      <c r="VAQ1" s="578"/>
      <c r="VAR1" s="578"/>
      <c r="VAS1" s="578"/>
      <c r="VAT1" s="578"/>
      <c r="VAU1" s="578"/>
      <c r="VAV1" s="578"/>
      <c r="VAW1" s="578"/>
      <c r="VAX1" s="578"/>
      <c r="VAY1" s="578"/>
      <c r="VAZ1" s="578"/>
      <c r="VBA1" s="578"/>
      <c r="VBB1" s="578"/>
      <c r="VBC1" s="578"/>
      <c r="VBD1" s="578"/>
      <c r="VBE1" s="578"/>
      <c r="VBF1" s="578"/>
      <c r="VBG1" s="578"/>
      <c r="VBH1" s="578"/>
      <c r="VBI1" s="578"/>
      <c r="VBJ1" s="578"/>
      <c r="VBK1" s="578"/>
      <c r="VBL1" s="578"/>
      <c r="VBM1" s="578"/>
      <c r="VBN1" s="578"/>
      <c r="VBO1" s="578"/>
      <c r="VBP1" s="578"/>
      <c r="VBQ1" s="578"/>
      <c r="VBR1" s="578"/>
      <c r="VBS1" s="578"/>
      <c r="VBT1" s="578"/>
      <c r="VBU1" s="578"/>
      <c r="VBV1" s="578"/>
      <c r="VBW1" s="578"/>
      <c r="VBX1" s="578"/>
      <c r="VBY1" s="578"/>
      <c r="VBZ1" s="578"/>
      <c r="VCA1" s="578"/>
      <c r="VCB1" s="578"/>
      <c r="VCC1" s="578"/>
      <c r="VCD1" s="578"/>
      <c r="VCE1" s="578"/>
      <c r="VCF1" s="578"/>
      <c r="VCG1" s="578"/>
      <c r="VCH1" s="578"/>
      <c r="VCI1" s="578"/>
      <c r="VCJ1" s="578"/>
      <c r="VCK1" s="578"/>
      <c r="VCL1" s="578"/>
      <c r="VCM1" s="578"/>
      <c r="VCN1" s="578"/>
      <c r="VCO1" s="578"/>
      <c r="VCP1" s="578"/>
      <c r="VCQ1" s="578"/>
      <c r="VCR1" s="578"/>
      <c r="VCS1" s="578"/>
      <c r="VCT1" s="578"/>
      <c r="VCU1" s="578"/>
      <c r="VCV1" s="578"/>
      <c r="VCW1" s="578"/>
      <c r="VCX1" s="578"/>
      <c r="VCY1" s="578"/>
      <c r="VCZ1" s="578"/>
      <c r="VDA1" s="578"/>
      <c r="VDB1" s="578"/>
      <c r="VDC1" s="578"/>
      <c r="VDD1" s="578"/>
      <c r="VDE1" s="578"/>
      <c r="VDF1" s="578"/>
      <c r="VDG1" s="578"/>
      <c r="VDH1" s="578"/>
      <c r="VDI1" s="578"/>
      <c r="VDJ1" s="578"/>
      <c r="VDK1" s="578"/>
      <c r="VDL1" s="578"/>
      <c r="VDM1" s="578"/>
      <c r="VDN1" s="578"/>
      <c r="VDO1" s="578"/>
      <c r="VDP1" s="578"/>
      <c r="VDQ1" s="578"/>
      <c r="VDR1" s="578"/>
      <c r="VDS1" s="578"/>
      <c r="VDT1" s="578"/>
      <c r="VDU1" s="578"/>
      <c r="VDV1" s="578"/>
      <c r="VDW1" s="578"/>
      <c r="VDX1" s="578"/>
      <c r="VDY1" s="578"/>
      <c r="VDZ1" s="578"/>
      <c r="VEA1" s="578"/>
      <c r="VEB1" s="578"/>
      <c r="VEC1" s="578"/>
      <c r="VED1" s="578"/>
      <c r="VEE1" s="578"/>
      <c r="VEF1" s="578"/>
      <c r="VEG1" s="578"/>
      <c r="VEH1" s="578"/>
      <c r="VEI1" s="578"/>
      <c r="VEJ1" s="578"/>
      <c r="VEK1" s="578"/>
      <c r="VEL1" s="578"/>
      <c r="VEM1" s="578"/>
      <c r="VEN1" s="578"/>
      <c r="VEO1" s="578"/>
      <c r="VEP1" s="578"/>
      <c r="VEQ1" s="578"/>
      <c r="VER1" s="578"/>
      <c r="VES1" s="578"/>
      <c r="VET1" s="578"/>
      <c r="VEU1" s="578"/>
      <c r="VEV1" s="578"/>
      <c r="VEW1" s="578"/>
      <c r="VEX1" s="578"/>
      <c r="VEY1" s="578"/>
      <c r="VEZ1" s="578"/>
      <c r="VFA1" s="578"/>
      <c r="VFB1" s="578"/>
      <c r="VFC1" s="578"/>
      <c r="VFD1" s="578"/>
      <c r="VFE1" s="578"/>
      <c r="VFF1" s="578"/>
      <c r="VFG1" s="578"/>
      <c r="VFH1" s="578"/>
      <c r="VFI1" s="578"/>
      <c r="VFJ1" s="578"/>
      <c r="VFK1" s="578"/>
      <c r="VFL1" s="578"/>
      <c r="VFM1" s="578"/>
      <c r="VFN1" s="578"/>
      <c r="VFO1" s="578"/>
      <c r="VFP1" s="578"/>
      <c r="VFQ1" s="578"/>
      <c r="VFR1" s="578"/>
      <c r="VFS1" s="578"/>
      <c r="VFT1" s="578"/>
      <c r="VFU1" s="578"/>
      <c r="VFV1" s="578"/>
      <c r="VFW1" s="578"/>
      <c r="VFX1" s="578"/>
      <c r="VFY1" s="578"/>
      <c r="VFZ1" s="578"/>
      <c r="VGA1" s="578"/>
      <c r="VGB1" s="578"/>
      <c r="VGC1" s="578"/>
      <c r="VGD1" s="578"/>
      <c r="VGE1" s="578"/>
      <c r="VGF1" s="578"/>
      <c r="VGG1" s="578"/>
      <c r="VGH1" s="578"/>
      <c r="VGI1" s="578"/>
      <c r="VGJ1" s="578"/>
      <c r="VGK1" s="578"/>
      <c r="VGL1" s="578"/>
      <c r="VGM1" s="578"/>
      <c r="VGN1" s="578"/>
      <c r="VGO1" s="578"/>
      <c r="VGP1" s="578"/>
      <c r="VGQ1" s="578"/>
      <c r="VGR1" s="578"/>
      <c r="VGS1" s="578"/>
      <c r="VGT1" s="578"/>
      <c r="VGU1" s="578"/>
      <c r="VGV1" s="578"/>
      <c r="VGW1" s="578"/>
      <c r="VGX1" s="578"/>
      <c r="VGY1" s="578"/>
      <c r="VGZ1" s="578"/>
      <c r="VHA1" s="578"/>
      <c r="VHB1" s="578"/>
      <c r="VHC1" s="578"/>
      <c r="VHD1" s="578"/>
      <c r="VHE1" s="578"/>
      <c r="VHF1" s="578"/>
      <c r="VHG1" s="578"/>
      <c r="VHH1" s="578"/>
      <c r="VHI1" s="578"/>
      <c r="VHJ1" s="578"/>
      <c r="VHK1" s="578"/>
      <c r="VHL1" s="578"/>
      <c r="VHM1" s="578"/>
      <c r="VHN1" s="578"/>
      <c r="VHO1" s="578"/>
      <c r="VHP1" s="578"/>
      <c r="VHQ1" s="578"/>
      <c r="VHR1" s="578"/>
      <c r="VHS1" s="578"/>
      <c r="VHT1" s="578"/>
      <c r="VHU1" s="578"/>
      <c r="VHV1" s="578"/>
      <c r="VHW1" s="578"/>
      <c r="VHX1" s="578"/>
      <c r="VHY1" s="578"/>
      <c r="VHZ1" s="578"/>
      <c r="VIA1" s="578"/>
      <c r="VIB1" s="578"/>
      <c r="VIC1" s="578"/>
      <c r="VID1" s="578"/>
      <c r="VIE1" s="578"/>
      <c r="VIF1" s="578"/>
      <c r="VIG1" s="578"/>
      <c r="VIH1" s="578"/>
      <c r="VII1" s="578"/>
      <c r="VIJ1" s="578"/>
      <c r="VIK1" s="578"/>
      <c r="VIL1" s="578"/>
      <c r="VIM1" s="578"/>
      <c r="VIN1" s="578"/>
      <c r="VIO1" s="578"/>
      <c r="VIP1" s="578"/>
      <c r="VIQ1" s="578"/>
      <c r="VIR1" s="578"/>
      <c r="VIS1" s="578"/>
      <c r="VIT1" s="578"/>
      <c r="VIU1" s="578"/>
      <c r="VIV1" s="578"/>
      <c r="VIW1" s="578"/>
      <c r="VIX1" s="578"/>
      <c r="VIY1" s="578"/>
      <c r="VIZ1" s="578"/>
      <c r="VJA1" s="578"/>
      <c r="VJB1" s="578"/>
      <c r="VJC1" s="578"/>
      <c r="VJD1" s="578"/>
      <c r="VJE1" s="578"/>
      <c r="VJF1" s="578"/>
      <c r="VJG1" s="578"/>
      <c r="VJH1" s="578"/>
      <c r="VJI1" s="578"/>
      <c r="VJJ1" s="578"/>
      <c r="VJK1" s="578"/>
      <c r="VJL1" s="578"/>
      <c r="VJM1" s="578"/>
      <c r="VJN1" s="578"/>
      <c r="VJO1" s="578"/>
      <c r="VJP1" s="578"/>
      <c r="VJQ1" s="578"/>
      <c r="VJR1" s="578"/>
      <c r="VJS1" s="578"/>
      <c r="VJT1" s="578"/>
      <c r="VJU1" s="578"/>
      <c r="VJV1" s="578"/>
      <c r="VJW1" s="578"/>
      <c r="VJX1" s="578"/>
      <c r="VJY1" s="578"/>
      <c r="VJZ1" s="578"/>
      <c r="VKA1" s="578"/>
      <c r="VKB1" s="578"/>
      <c r="VKC1" s="578"/>
      <c r="VKD1" s="578"/>
      <c r="VKE1" s="578"/>
      <c r="VKF1" s="578"/>
      <c r="VKG1" s="578"/>
      <c r="VKH1" s="578"/>
      <c r="VKI1" s="578"/>
      <c r="VKJ1" s="578"/>
      <c r="VKK1" s="578"/>
      <c r="VKL1" s="578"/>
      <c r="VKM1" s="578"/>
      <c r="VKN1" s="578"/>
      <c r="VKO1" s="578"/>
      <c r="VKP1" s="578"/>
      <c r="VKQ1" s="578"/>
      <c r="VKR1" s="578"/>
      <c r="VKS1" s="578"/>
      <c r="VKT1" s="578"/>
      <c r="VKU1" s="578"/>
      <c r="VKV1" s="578"/>
      <c r="VKW1" s="578"/>
      <c r="VKX1" s="578"/>
      <c r="VKY1" s="578"/>
      <c r="VKZ1" s="578"/>
      <c r="VLA1" s="578"/>
      <c r="VLB1" s="578"/>
      <c r="VLC1" s="578"/>
      <c r="VLD1" s="578"/>
      <c r="VLE1" s="578"/>
      <c r="VLF1" s="578"/>
      <c r="VLG1" s="578"/>
      <c r="VLH1" s="578"/>
      <c r="VLI1" s="578"/>
      <c r="VLJ1" s="578"/>
      <c r="VLK1" s="578"/>
      <c r="VLL1" s="578"/>
      <c r="VLM1" s="578"/>
      <c r="VLN1" s="578"/>
      <c r="VLO1" s="578"/>
      <c r="VLP1" s="578"/>
      <c r="VLQ1" s="578"/>
      <c r="VLR1" s="578"/>
      <c r="VLS1" s="578"/>
      <c r="VLT1" s="578"/>
      <c r="VLU1" s="578"/>
      <c r="VLV1" s="578"/>
      <c r="VLW1" s="578"/>
      <c r="VLX1" s="578"/>
      <c r="VLY1" s="578"/>
      <c r="VLZ1" s="578"/>
      <c r="VMA1" s="578"/>
      <c r="VMB1" s="578"/>
      <c r="VMC1" s="578"/>
      <c r="VMD1" s="578"/>
      <c r="VME1" s="578"/>
      <c r="VMF1" s="578"/>
      <c r="VMG1" s="578"/>
      <c r="VMH1" s="578"/>
      <c r="VMI1" s="578"/>
      <c r="VMJ1" s="578"/>
      <c r="VMK1" s="578"/>
      <c r="VML1" s="578"/>
      <c r="VMM1" s="578"/>
      <c r="VMN1" s="578"/>
      <c r="VMO1" s="578"/>
      <c r="VMP1" s="578"/>
      <c r="VMQ1" s="578"/>
      <c r="VMR1" s="578"/>
      <c r="VMS1" s="578"/>
      <c r="VMT1" s="578"/>
      <c r="VMU1" s="578"/>
      <c r="VMV1" s="578"/>
      <c r="VMW1" s="578"/>
      <c r="VMX1" s="578"/>
      <c r="VMY1" s="578"/>
      <c r="VMZ1" s="578"/>
      <c r="VNA1" s="578"/>
      <c r="VNB1" s="578"/>
      <c r="VNC1" s="578"/>
      <c r="VND1" s="578"/>
      <c r="VNE1" s="578"/>
      <c r="VNF1" s="578"/>
      <c r="VNG1" s="578"/>
      <c r="VNH1" s="578"/>
      <c r="VNI1" s="578"/>
      <c r="VNJ1" s="578"/>
      <c r="VNK1" s="578"/>
      <c r="VNL1" s="578"/>
      <c r="VNM1" s="578"/>
      <c r="VNN1" s="578"/>
      <c r="VNO1" s="578"/>
      <c r="VNP1" s="578"/>
      <c r="VNQ1" s="578"/>
      <c r="VNR1" s="578"/>
      <c r="VNS1" s="578"/>
      <c r="VNT1" s="578"/>
      <c r="VNU1" s="578"/>
      <c r="VNV1" s="578"/>
      <c r="VNW1" s="578"/>
      <c r="VNX1" s="578"/>
      <c r="VNY1" s="578"/>
      <c r="VNZ1" s="578"/>
      <c r="VOA1" s="578"/>
      <c r="VOB1" s="578"/>
      <c r="VOC1" s="578"/>
      <c r="VOD1" s="578"/>
      <c r="VOE1" s="578"/>
      <c r="VOF1" s="578"/>
      <c r="VOG1" s="578"/>
      <c r="VOH1" s="578"/>
      <c r="VOI1" s="578"/>
      <c r="VOJ1" s="578"/>
      <c r="VOK1" s="578"/>
      <c r="VOL1" s="578"/>
      <c r="VOM1" s="578"/>
      <c r="VON1" s="578"/>
      <c r="VOO1" s="578"/>
      <c r="VOP1" s="578"/>
      <c r="VOQ1" s="578"/>
      <c r="VOR1" s="578"/>
      <c r="VOS1" s="578"/>
      <c r="VOT1" s="578"/>
      <c r="VOU1" s="578"/>
      <c r="VOV1" s="578"/>
      <c r="VOW1" s="578"/>
      <c r="VOX1" s="578"/>
      <c r="VOY1" s="578"/>
      <c r="VOZ1" s="578"/>
      <c r="VPA1" s="578"/>
      <c r="VPB1" s="578"/>
      <c r="VPC1" s="578"/>
      <c r="VPD1" s="578"/>
      <c r="VPE1" s="578"/>
      <c r="VPF1" s="578"/>
      <c r="VPG1" s="578"/>
      <c r="VPH1" s="578"/>
      <c r="VPI1" s="578"/>
      <c r="VPJ1" s="578"/>
      <c r="VPK1" s="578"/>
      <c r="VPL1" s="578"/>
      <c r="VPM1" s="578"/>
      <c r="VPN1" s="578"/>
      <c r="VPO1" s="578"/>
      <c r="VPP1" s="578"/>
      <c r="VPQ1" s="578"/>
      <c r="VPR1" s="578"/>
      <c r="VPS1" s="578"/>
      <c r="VPT1" s="578"/>
      <c r="VPU1" s="578"/>
      <c r="VPV1" s="578"/>
      <c r="VPW1" s="578"/>
      <c r="VPX1" s="578"/>
      <c r="VPY1" s="578"/>
      <c r="VPZ1" s="578"/>
      <c r="VQA1" s="578"/>
      <c r="VQB1" s="578"/>
      <c r="VQC1" s="578"/>
      <c r="VQD1" s="578"/>
      <c r="VQE1" s="578"/>
      <c r="VQF1" s="578"/>
      <c r="VQG1" s="578"/>
      <c r="VQH1" s="578"/>
      <c r="VQI1" s="578"/>
      <c r="VQJ1" s="578"/>
      <c r="VQK1" s="578"/>
      <c r="VQL1" s="578"/>
      <c r="VQM1" s="578"/>
      <c r="VQN1" s="578"/>
      <c r="VQO1" s="578"/>
      <c r="VQP1" s="578"/>
      <c r="VQQ1" s="578"/>
      <c r="VQR1" s="578"/>
      <c r="VQS1" s="578"/>
      <c r="VQT1" s="578"/>
      <c r="VQU1" s="578"/>
      <c r="VQV1" s="578"/>
      <c r="VQW1" s="578"/>
      <c r="VQX1" s="578"/>
      <c r="VQY1" s="578"/>
      <c r="VQZ1" s="578"/>
      <c r="VRA1" s="578"/>
      <c r="VRB1" s="578"/>
      <c r="VRC1" s="578"/>
      <c r="VRD1" s="578"/>
      <c r="VRE1" s="578"/>
      <c r="VRF1" s="578"/>
      <c r="VRG1" s="578"/>
      <c r="VRH1" s="578"/>
      <c r="VRI1" s="578"/>
      <c r="VRJ1" s="578"/>
      <c r="VRK1" s="578"/>
      <c r="VRL1" s="578"/>
      <c r="VRM1" s="578"/>
      <c r="VRN1" s="578"/>
      <c r="VRO1" s="578"/>
      <c r="VRP1" s="578"/>
      <c r="VRQ1" s="578"/>
      <c r="VRR1" s="578"/>
      <c r="VRS1" s="578"/>
      <c r="VRT1" s="578"/>
      <c r="VRU1" s="578"/>
      <c r="VRV1" s="578"/>
      <c r="VRW1" s="578"/>
      <c r="VRX1" s="578"/>
      <c r="VRY1" s="578"/>
      <c r="VRZ1" s="578"/>
      <c r="VSA1" s="578"/>
      <c r="VSB1" s="578"/>
      <c r="VSC1" s="578"/>
      <c r="VSD1" s="578"/>
      <c r="VSE1" s="578"/>
      <c r="VSF1" s="578"/>
      <c r="VSG1" s="578"/>
      <c r="VSH1" s="578"/>
      <c r="VSI1" s="578"/>
      <c r="VSJ1" s="578"/>
      <c r="VSK1" s="578"/>
      <c r="VSL1" s="578"/>
      <c r="VSM1" s="578"/>
      <c r="VSN1" s="578"/>
      <c r="VSO1" s="578"/>
      <c r="VSP1" s="578"/>
      <c r="VSQ1" s="578"/>
      <c r="VSR1" s="578"/>
      <c r="VSS1" s="578"/>
      <c r="VST1" s="578"/>
      <c r="VSU1" s="578"/>
      <c r="VSV1" s="578"/>
      <c r="VSW1" s="578"/>
      <c r="VSX1" s="578"/>
      <c r="VSY1" s="578"/>
      <c r="VSZ1" s="578"/>
      <c r="VTA1" s="578"/>
      <c r="VTB1" s="578"/>
      <c r="VTC1" s="578"/>
      <c r="VTD1" s="578"/>
      <c r="VTE1" s="578"/>
      <c r="VTF1" s="578"/>
      <c r="VTG1" s="578"/>
      <c r="VTH1" s="578"/>
      <c r="VTI1" s="578"/>
      <c r="VTJ1" s="578"/>
      <c r="VTK1" s="578"/>
      <c r="VTL1" s="578"/>
      <c r="VTM1" s="578"/>
      <c r="VTN1" s="578"/>
      <c r="VTO1" s="578"/>
      <c r="VTP1" s="578"/>
      <c r="VTQ1" s="578"/>
      <c r="VTR1" s="578"/>
      <c r="VTS1" s="578"/>
      <c r="VTT1" s="578"/>
      <c r="VTU1" s="578"/>
      <c r="VTV1" s="578"/>
      <c r="VTW1" s="578"/>
      <c r="VTX1" s="578"/>
      <c r="VTY1" s="578"/>
      <c r="VTZ1" s="578"/>
      <c r="VUA1" s="578"/>
      <c r="VUB1" s="578"/>
      <c r="VUC1" s="578"/>
      <c r="VUD1" s="578"/>
      <c r="VUE1" s="578"/>
      <c r="VUF1" s="578"/>
      <c r="VUG1" s="578"/>
      <c r="VUH1" s="578"/>
      <c r="VUI1" s="578"/>
      <c r="VUJ1" s="578"/>
      <c r="VUK1" s="578"/>
      <c r="VUL1" s="578"/>
      <c r="VUM1" s="578"/>
      <c r="VUN1" s="578"/>
      <c r="VUO1" s="578"/>
      <c r="VUP1" s="578"/>
      <c r="VUQ1" s="578"/>
      <c r="VUR1" s="578"/>
      <c r="VUS1" s="578"/>
      <c r="VUT1" s="578"/>
      <c r="VUU1" s="578"/>
      <c r="VUV1" s="578"/>
      <c r="VUW1" s="578"/>
      <c r="VUX1" s="578"/>
      <c r="VUY1" s="578"/>
      <c r="VUZ1" s="578"/>
      <c r="VVA1" s="578"/>
      <c r="VVB1" s="578"/>
      <c r="VVC1" s="578"/>
      <c r="VVD1" s="578"/>
      <c r="VVE1" s="578"/>
      <c r="VVF1" s="578"/>
      <c r="VVG1" s="578"/>
      <c r="VVH1" s="578"/>
      <c r="VVI1" s="578"/>
      <c r="VVJ1" s="578"/>
      <c r="VVK1" s="578"/>
      <c r="VVL1" s="578"/>
      <c r="VVM1" s="578"/>
      <c r="VVN1" s="578"/>
      <c r="VVO1" s="578"/>
      <c r="VVP1" s="578"/>
      <c r="VVQ1" s="578"/>
      <c r="VVR1" s="578"/>
      <c r="VVS1" s="578"/>
      <c r="VVT1" s="578"/>
      <c r="VVU1" s="578"/>
      <c r="VVV1" s="578"/>
      <c r="VVW1" s="578"/>
      <c r="VVX1" s="578"/>
      <c r="VVY1" s="578"/>
      <c r="VVZ1" s="578"/>
      <c r="VWA1" s="578"/>
      <c r="VWB1" s="578"/>
      <c r="VWC1" s="578"/>
      <c r="VWD1" s="578"/>
      <c r="VWE1" s="578"/>
      <c r="VWF1" s="578"/>
      <c r="VWG1" s="578"/>
      <c r="VWH1" s="578"/>
      <c r="VWI1" s="578"/>
      <c r="VWJ1" s="578"/>
      <c r="VWK1" s="578"/>
      <c r="VWL1" s="578"/>
      <c r="VWM1" s="578"/>
      <c r="VWN1" s="578"/>
      <c r="VWO1" s="578"/>
      <c r="VWP1" s="578"/>
      <c r="VWQ1" s="578"/>
      <c r="VWR1" s="578"/>
      <c r="VWS1" s="578"/>
      <c r="VWT1" s="578"/>
      <c r="VWU1" s="578"/>
      <c r="VWV1" s="578"/>
      <c r="VWW1" s="578"/>
      <c r="VWX1" s="578"/>
      <c r="VWY1" s="578"/>
      <c r="VWZ1" s="578"/>
      <c r="VXA1" s="578"/>
      <c r="VXB1" s="578"/>
      <c r="VXC1" s="578"/>
      <c r="VXD1" s="578"/>
      <c r="VXE1" s="578"/>
      <c r="VXF1" s="578"/>
      <c r="VXG1" s="578"/>
      <c r="VXH1" s="578"/>
      <c r="VXI1" s="578"/>
      <c r="VXJ1" s="578"/>
      <c r="VXK1" s="578"/>
      <c r="VXL1" s="578"/>
      <c r="VXM1" s="578"/>
      <c r="VXN1" s="578"/>
      <c r="VXO1" s="578"/>
      <c r="VXP1" s="578"/>
      <c r="VXQ1" s="578"/>
      <c r="VXR1" s="578"/>
      <c r="VXS1" s="578"/>
      <c r="VXT1" s="578"/>
      <c r="VXU1" s="578"/>
      <c r="VXV1" s="578"/>
      <c r="VXW1" s="578"/>
      <c r="VXX1" s="578"/>
      <c r="VXY1" s="578"/>
      <c r="VXZ1" s="578"/>
      <c r="VYA1" s="578"/>
      <c r="VYB1" s="578"/>
      <c r="VYC1" s="578"/>
      <c r="VYD1" s="578"/>
      <c r="VYE1" s="578"/>
      <c r="VYF1" s="578"/>
      <c r="VYG1" s="578"/>
      <c r="VYH1" s="578"/>
      <c r="VYI1" s="578"/>
      <c r="VYJ1" s="578"/>
      <c r="VYK1" s="578"/>
      <c r="VYL1" s="578"/>
      <c r="VYM1" s="578"/>
      <c r="VYN1" s="578"/>
      <c r="VYO1" s="578"/>
      <c r="VYP1" s="578"/>
      <c r="VYQ1" s="578"/>
      <c r="VYR1" s="578"/>
      <c r="VYS1" s="578"/>
      <c r="VYT1" s="578"/>
      <c r="VYU1" s="578"/>
      <c r="VYV1" s="578"/>
      <c r="VYW1" s="578"/>
      <c r="VYX1" s="578"/>
      <c r="VYY1" s="578"/>
      <c r="VYZ1" s="578"/>
      <c r="VZA1" s="578"/>
      <c r="VZB1" s="578"/>
      <c r="VZC1" s="578"/>
      <c r="VZD1" s="578"/>
      <c r="VZE1" s="578"/>
      <c r="VZF1" s="578"/>
      <c r="VZG1" s="578"/>
      <c r="VZH1" s="578"/>
      <c r="VZI1" s="578"/>
      <c r="VZJ1" s="578"/>
      <c r="VZK1" s="578"/>
      <c r="VZL1" s="578"/>
      <c r="VZM1" s="578"/>
      <c r="VZN1" s="578"/>
      <c r="VZO1" s="578"/>
      <c r="VZP1" s="578"/>
      <c r="VZQ1" s="578"/>
      <c r="VZR1" s="578"/>
      <c r="VZS1" s="578"/>
      <c r="VZT1" s="578"/>
      <c r="VZU1" s="578"/>
      <c r="VZV1" s="578"/>
      <c r="VZW1" s="578"/>
      <c r="VZX1" s="578"/>
      <c r="VZY1" s="578"/>
      <c r="VZZ1" s="578"/>
      <c r="WAA1" s="578"/>
      <c r="WAB1" s="578"/>
      <c r="WAC1" s="578"/>
      <c r="WAD1" s="578"/>
      <c r="WAE1" s="578"/>
      <c r="WAF1" s="578"/>
      <c r="WAG1" s="578"/>
      <c r="WAH1" s="578"/>
      <c r="WAI1" s="578"/>
      <c r="WAJ1" s="578"/>
      <c r="WAK1" s="578"/>
      <c r="WAL1" s="578"/>
      <c r="WAM1" s="578"/>
      <c r="WAN1" s="578"/>
      <c r="WAO1" s="578"/>
      <c r="WAP1" s="578"/>
      <c r="WAQ1" s="578"/>
      <c r="WAR1" s="578"/>
      <c r="WAS1" s="578"/>
      <c r="WAT1" s="578"/>
      <c r="WAU1" s="578"/>
      <c r="WAV1" s="578"/>
      <c r="WAW1" s="578"/>
      <c r="WAX1" s="578"/>
      <c r="WAY1" s="578"/>
      <c r="WAZ1" s="578"/>
      <c r="WBA1" s="578"/>
      <c r="WBB1" s="578"/>
      <c r="WBC1" s="578"/>
      <c r="WBD1" s="578"/>
      <c r="WBE1" s="578"/>
      <c r="WBF1" s="578"/>
      <c r="WBG1" s="578"/>
      <c r="WBH1" s="578"/>
      <c r="WBI1" s="578"/>
      <c r="WBJ1" s="578"/>
      <c r="WBK1" s="578"/>
      <c r="WBL1" s="578"/>
      <c r="WBM1" s="578"/>
      <c r="WBN1" s="578"/>
      <c r="WBO1" s="578"/>
      <c r="WBP1" s="578"/>
      <c r="WBQ1" s="578"/>
      <c r="WBR1" s="578"/>
      <c r="WBS1" s="578"/>
      <c r="WBT1" s="578"/>
      <c r="WBU1" s="578"/>
      <c r="WBV1" s="578"/>
      <c r="WBW1" s="578"/>
      <c r="WBX1" s="578"/>
      <c r="WBY1" s="578"/>
      <c r="WBZ1" s="578"/>
      <c r="WCA1" s="578"/>
      <c r="WCB1" s="578"/>
      <c r="WCC1" s="578"/>
      <c r="WCD1" s="578"/>
      <c r="WCE1" s="578"/>
      <c r="WCF1" s="578"/>
      <c r="WCG1" s="578"/>
      <c r="WCH1" s="578"/>
      <c r="WCI1" s="578"/>
      <c r="WCJ1" s="578"/>
      <c r="WCK1" s="578"/>
      <c r="WCL1" s="578"/>
      <c r="WCM1" s="578"/>
      <c r="WCN1" s="578"/>
      <c r="WCO1" s="578"/>
      <c r="WCP1" s="578"/>
      <c r="WCQ1" s="578"/>
      <c r="WCR1" s="578"/>
      <c r="WCS1" s="578"/>
      <c r="WCT1" s="578"/>
      <c r="WCU1" s="578"/>
      <c r="WCV1" s="578"/>
      <c r="WCW1" s="578"/>
      <c r="WCX1" s="578"/>
      <c r="WCY1" s="578"/>
      <c r="WCZ1" s="578"/>
      <c r="WDA1" s="578"/>
      <c r="WDB1" s="578"/>
      <c r="WDC1" s="578"/>
      <c r="WDD1" s="578"/>
      <c r="WDE1" s="578"/>
      <c r="WDF1" s="578"/>
      <c r="WDG1" s="578"/>
      <c r="WDH1" s="578"/>
      <c r="WDI1" s="578"/>
      <c r="WDJ1" s="578"/>
      <c r="WDK1" s="578"/>
      <c r="WDL1" s="578"/>
      <c r="WDM1" s="578"/>
      <c r="WDN1" s="578"/>
      <c r="WDO1" s="578"/>
      <c r="WDP1" s="578"/>
      <c r="WDQ1" s="578"/>
      <c r="WDR1" s="578"/>
      <c r="WDS1" s="578"/>
      <c r="WDT1" s="578"/>
      <c r="WDU1" s="578"/>
      <c r="WDV1" s="578"/>
      <c r="WDW1" s="578"/>
      <c r="WDX1" s="578"/>
      <c r="WDY1" s="578"/>
      <c r="WDZ1" s="578"/>
      <c r="WEA1" s="578"/>
      <c r="WEB1" s="578"/>
      <c r="WEC1" s="578"/>
      <c r="WED1" s="578"/>
      <c r="WEE1" s="578"/>
      <c r="WEF1" s="578"/>
      <c r="WEG1" s="578"/>
      <c r="WEH1" s="578"/>
      <c r="WEI1" s="578"/>
      <c r="WEJ1" s="578"/>
      <c r="WEK1" s="578"/>
      <c r="WEL1" s="578"/>
      <c r="WEM1" s="578"/>
      <c r="WEN1" s="578"/>
      <c r="WEO1" s="578"/>
      <c r="WEP1" s="578"/>
      <c r="WEQ1" s="578"/>
      <c r="WER1" s="578"/>
      <c r="WES1" s="578"/>
      <c r="WET1" s="578"/>
      <c r="WEU1" s="578"/>
      <c r="WEV1" s="578"/>
      <c r="WEW1" s="578"/>
      <c r="WEX1" s="578"/>
      <c r="WEY1" s="578"/>
      <c r="WEZ1" s="578"/>
      <c r="WFA1" s="578"/>
      <c r="WFB1" s="578"/>
      <c r="WFC1" s="578"/>
      <c r="WFD1" s="578"/>
      <c r="WFE1" s="578"/>
      <c r="WFF1" s="578"/>
      <c r="WFG1" s="578"/>
      <c r="WFH1" s="578"/>
      <c r="WFI1" s="578"/>
      <c r="WFJ1" s="578"/>
      <c r="WFK1" s="578"/>
      <c r="WFL1" s="578"/>
      <c r="WFM1" s="578"/>
      <c r="WFN1" s="578"/>
      <c r="WFO1" s="578"/>
      <c r="WFP1" s="578"/>
      <c r="WFQ1" s="578"/>
      <c r="WFR1" s="578"/>
      <c r="WFS1" s="578"/>
      <c r="WFT1" s="578"/>
      <c r="WFU1" s="578"/>
      <c r="WFV1" s="578"/>
      <c r="WFW1" s="578"/>
      <c r="WFX1" s="578"/>
      <c r="WFY1" s="578"/>
      <c r="WFZ1" s="578"/>
      <c r="WGA1" s="578"/>
      <c r="WGB1" s="578"/>
      <c r="WGC1" s="578"/>
      <c r="WGD1" s="578"/>
      <c r="WGE1" s="578"/>
      <c r="WGF1" s="578"/>
      <c r="WGG1" s="578"/>
      <c r="WGH1" s="578"/>
      <c r="WGI1" s="578"/>
      <c r="WGJ1" s="578"/>
      <c r="WGK1" s="578"/>
      <c r="WGL1" s="578"/>
      <c r="WGM1" s="578"/>
      <c r="WGN1" s="578"/>
      <c r="WGO1" s="578"/>
      <c r="WGP1" s="578"/>
      <c r="WGQ1" s="578"/>
      <c r="WGR1" s="578"/>
      <c r="WGS1" s="578"/>
      <c r="WGT1" s="578"/>
      <c r="WGU1" s="578"/>
      <c r="WGV1" s="578"/>
      <c r="WGW1" s="578"/>
      <c r="WGX1" s="578"/>
      <c r="WGY1" s="578"/>
      <c r="WGZ1" s="578"/>
      <c r="WHA1" s="578"/>
      <c r="WHB1" s="578"/>
      <c r="WHC1" s="578"/>
      <c r="WHD1" s="578"/>
      <c r="WHE1" s="578"/>
      <c r="WHF1" s="578"/>
      <c r="WHG1" s="578"/>
      <c r="WHH1" s="578"/>
      <c r="WHI1" s="578"/>
      <c r="WHJ1" s="578"/>
      <c r="WHK1" s="578"/>
      <c r="WHL1" s="578"/>
      <c r="WHM1" s="578"/>
      <c r="WHN1" s="578"/>
      <c r="WHO1" s="578"/>
      <c r="WHP1" s="578"/>
      <c r="WHQ1" s="578"/>
      <c r="WHR1" s="578"/>
      <c r="WHS1" s="578"/>
      <c r="WHT1" s="578"/>
      <c r="WHU1" s="578"/>
      <c r="WHV1" s="578"/>
      <c r="WHW1" s="578"/>
      <c r="WHX1" s="578"/>
      <c r="WHY1" s="578"/>
      <c r="WHZ1" s="578"/>
      <c r="WIA1" s="578"/>
      <c r="WIB1" s="578"/>
      <c r="WIC1" s="578"/>
      <c r="WID1" s="578"/>
      <c r="WIE1" s="578"/>
      <c r="WIF1" s="578"/>
      <c r="WIG1" s="578"/>
      <c r="WIH1" s="578"/>
      <c r="WII1" s="578"/>
      <c r="WIJ1" s="578"/>
      <c r="WIK1" s="578"/>
      <c r="WIL1" s="578"/>
      <c r="WIM1" s="578"/>
      <c r="WIN1" s="578"/>
      <c r="WIO1" s="578"/>
      <c r="WIP1" s="578"/>
      <c r="WIQ1" s="578"/>
      <c r="WIR1" s="578"/>
      <c r="WIS1" s="578"/>
      <c r="WIT1" s="578"/>
      <c r="WIU1" s="578"/>
      <c r="WIV1" s="578"/>
      <c r="WIW1" s="578"/>
      <c r="WIX1" s="578"/>
      <c r="WIY1" s="578"/>
      <c r="WIZ1" s="578"/>
      <c r="WJA1" s="578"/>
      <c r="WJB1" s="578"/>
      <c r="WJC1" s="578"/>
      <c r="WJD1" s="578"/>
      <c r="WJE1" s="578"/>
      <c r="WJF1" s="578"/>
      <c r="WJG1" s="578"/>
      <c r="WJH1" s="578"/>
      <c r="WJI1" s="578"/>
      <c r="WJJ1" s="578"/>
      <c r="WJK1" s="578"/>
      <c r="WJL1" s="578"/>
      <c r="WJM1" s="578"/>
      <c r="WJN1" s="578"/>
      <c r="WJO1" s="578"/>
      <c r="WJP1" s="578"/>
      <c r="WJQ1" s="578"/>
      <c r="WJR1" s="578"/>
      <c r="WJS1" s="578"/>
      <c r="WJT1" s="578"/>
      <c r="WJU1" s="578"/>
      <c r="WJV1" s="578"/>
      <c r="WJW1" s="578"/>
      <c r="WJX1" s="578"/>
      <c r="WJY1" s="578"/>
      <c r="WJZ1" s="578"/>
      <c r="WKA1" s="578"/>
      <c r="WKB1" s="578"/>
      <c r="WKC1" s="578"/>
      <c r="WKD1" s="578"/>
      <c r="WKE1" s="578"/>
      <c r="WKF1" s="578"/>
      <c r="WKG1" s="578"/>
      <c r="WKH1" s="578"/>
      <c r="WKI1" s="578"/>
      <c r="WKJ1" s="578"/>
      <c r="WKK1" s="578"/>
      <c r="WKL1" s="578"/>
      <c r="WKM1" s="578"/>
      <c r="WKN1" s="578"/>
      <c r="WKO1" s="578"/>
      <c r="WKP1" s="578"/>
      <c r="WKQ1" s="578"/>
      <c r="WKR1" s="578"/>
      <c r="WKS1" s="578"/>
      <c r="WKT1" s="578"/>
      <c r="WKU1" s="578"/>
      <c r="WKV1" s="578"/>
      <c r="WKW1" s="578"/>
      <c r="WKX1" s="578"/>
      <c r="WKY1" s="578"/>
      <c r="WKZ1" s="578"/>
      <c r="WLA1" s="578"/>
      <c r="WLB1" s="578"/>
      <c r="WLC1" s="578"/>
      <c r="WLD1" s="578"/>
      <c r="WLE1" s="578"/>
      <c r="WLF1" s="578"/>
      <c r="WLG1" s="578"/>
      <c r="WLH1" s="578"/>
      <c r="WLI1" s="578"/>
      <c r="WLJ1" s="578"/>
      <c r="WLK1" s="578"/>
      <c r="WLL1" s="578"/>
      <c r="WLM1" s="578"/>
      <c r="WLN1" s="578"/>
      <c r="WLO1" s="578"/>
      <c r="WLP1" s="578"/>
      <c r="WLQ1" s="578"/>
      <c r="WLR1" s="578"/>
      <c r="WLS1" s="578"/>
      <c r="WLT1" s="578"/>
      <c r="WLU1" s="578"/>
      <c r="WLV1" s="578"/>
      <c r="WLW1" s="578"/>
      <c r="WLX1" s="578"/>
      <c r="WLY1" s="578"/>
      <c r="WLZ1" s="578"/>
      <c r="WMA1" s="578"/>
      <c r="WMB1" s="578"/>
      <c r="WMC1" s="578"/>
      <c r="WMD1" s="578"/>
      <c r="WME1" s="578"/>
      <c r="WMF1" s="578"/>
      <c r="WMG1" s="578"/>
      <c r="WMH1" s="578"/>
      <c r="WMI1" s="578"/>
      <c r="WMJ1" s="578"/>
      <c r="WMK1" s="578"/>
      <c r="WML1" s="578"/>
      <c r="WMM1" s="578"/>
      <c r="WMN1" s="578"/>
      <c r="WMO1" s="578"/>
      <c r="WMP1" s="578"/>
      <c r="WMQ1" s="578"/>
      <c r="WMR1" s="578"/>
      <c r="WMS1" s="578"/>
      <c r="WMT1" s="578"/>
      <c r="WMU1" s="578"/>
      <c r="WMV1" s="578"/>
      <c r="WMW1" s="578"/>
      <c r="WMX1" s="578"/>
      <c r="WMY1" s="578"/>
      <c r="WMZ1" s="578"/>
      <c r="WNA1" s="578"/>
      <c r="WNB1" s="578"/>
      <c r="WNC1" s="578"/>
      <c r="WND1" s="578"/>
      <c r="WNE1" s="578"/>
      <c r="WNF1" s="578"/>
      <c r="WNG1" s="578"/>
      <c r="WNH1" s="578"/>
      <c r="WNI1" s="578"/>
      <c r="WNJ1" s="578"/>
      <c r="WNK1" s="578"/>
      <c r="WNL1" s="578"/>
      <c r="WNM1" s="578"/>
      <c r="WNN1" s="578"/>
      <c r="WNO1" s="578"/>
      <c r="WNP1" s="578"/>
      <c r="WNQ1" s="578"/>
      <c r="WNR1" s="578"/>
      <c r="WNS1" s="578"/>
      <c r="WNT1" s="578"/>
      <c r="WNU1" s="578"/>
      <c r="WNV1" s="578"/>
      <c r="WNW1" s="578"/>
      <c r="WNX1" s="578"/>
      <c r="WNY1" s="578"/>
      <c r="WNZ1" s="578"/>
      <c r="WOA1" s="578"/>
      <c r="WOB1" s="578"/>
      <c r="WOC1" s="578"/>
      <c r="WOD1" s="578"/>
      <c r="WOE1" s="578"/>
      <c r="WOF1" s="578"/>
      <c r="WOG1" s="578"/>
      <c r="WOH1" s="578"/>
      <c r="WOI1" s="578"/>
      <c r="WOJ1" s="578"/>
      <c r="WOK1" s="578"/>
      <c r="WOL1" s="578"/>
      <c r="WOM1" s="578"/>
      <c r="WON1" s="578"/>
      <c r="WOO1" s="578"/>
      <c r="WOP1" s="578"/>
      <c r="WOQ1" s="578"/>
      <c r="WOR1" s="578"/>
      <c r="WOS1" s="578"/>
      <c r="WOT1" s="578"/>
      <c r="WOU1" s="578"/>
      <c r="WOV1" s="578"/>
      <c r="WOW1" s="578"/>
      <c r="WOX1" s="578"/>
      <c r="WOY1" s="578"/>
      <c r="WOZ1" s="578"/>
      <c r="WPA1" s="578"/>
      <c r="WPB1" s="578"/>
      <c r="WPC1" s="578"/>
      <c r="WPD1" s="578"/>
      <c r="WPE1" s="578"/>
      <c r="WPF1" s="578"/>
      <c r="WPG1" s="578"/>
      <c r="WPH1" s="578"/>
      <c r="WPI1" s="578"/>
      <c r="WPJ1" s="578"/>
      <c r="WPK1" s="578"/>
      <c r="WPL1" s="578"/>
      <c r="WPM1" s="578"/>
      <c r="WPN1" s="578"/>
      <c r="WPO1" s="578"/>
      <c r="WPP1" s="578"/>
      <c r="WPQ1" s="578"/>
      <c r="WPR1" s="578"/>
      <c r="WPS1" s="578"/>
      <c r="WPT1" s="578"/>
      <c r="WPU1" s="578"/>
      <c r="WPV1" s="578"/>
      <c r="WPW1" s="578"/>
      <c r="WPX1" s="578"/>
      <c r="WPY1" s="578"/>
      <c r="WPZ1" s="578"/>
      <c r="WQA1" s="578"/>
      <c r="WQB1" s="578"/>
      <c r="WQC1" s="578"/>
      <c r="WQD1" s="578"/>
      <c r="WQE1" s="578"/>
      <c r="WQF1" s="578"/>
      <c r="WQG1" s="578"/>
      <c r="WQH1" s="578"/>
      <c r="WQI1" s="578"/>
      <c r="WQJ1" s="578"/>
      <c r="WQK1" s="578"/>
      <c r="WQL1" s="578"/>
      <c r="WQM1" s="578"/>
      <c r="WQN1" s="578"/>
      <c r="WQO1" s="578"/>
      <c r="WQP1" s="578"/>
      <c r="WQQ1" s="578"/>
      <c r="WQR1" s="578"/>
      <c r="WQS1" s="578"/>
      <c r="WQT1" s="578"/>
      <c r="WQU1" s="578"/>
      <c r="WQV1" s="578"/>
      <c r="WQW1" s="578"/>
      <c r="WQX1" s="578"/>
      <c r="WQY1" s="578"/>
      <c r="WQZ1" s="578"/>
      <c r="WRA1" s="578"/>
      <c r="WRB1" s="578"/>
      <c r="WRC1" s="578"/>
      <c r="WRD1" s="578"/>
      <c r="WRE1" s="578"/>
      <c r="WRF1" s="578"/>
      <c r="WRG1" s="578"/>
      <c r="WRH1" s="578"/>
      <c r="WRI1" s="578"/>
      <c r="WRJ1" s="578"/>
      <c r="WRK1" s="578"/>
      <c r="WRL1" s="578"/>
      <c r="WRM1" s="578"/>
      <c r="WRN1" s="578"/>
      <c r="WRO1" s="578"/>
      <c r="WRP1" s="578"/>
      <c r="WRQ1" s="578"/>
      <c r="WRR1" s="578"/>
      <c r="WRS1" s="578"/>
      <c r="WRT1" s="578"/>
      <c r="WRU1" s="578"/>
      <c r="WRV1" s="578"/>
      <c r="WRW1" s="578"/>
      <c r="WRX1" s="578"/>
      <c r="WRY1" s="578"/>
      <c r="WRZ1" s="578"/>
      <c r="WSA1" s="578"/>
      <c r="WSB1" s="578"/>
      <c r="WSC1" s="578"/>
      <c r="WSD1" s="578"/>
      <c r="WSE1" s="578"/>
      <c r="WSF1" s="578"/>
      <c r="WSG1" s="578"/>
      <c r="WSH1" s="578"/>
      <c r="WSI1" s="578"/>
      <c r="WSJ1" s="578"/>
      <c r="WSK1" s="578"/>
      <c r="WSL1" s="578"/>
      <c r="WSM1" s="578"/>
      <c r="WSN1" s="578"/>
      <c r="WSO1" s="578"/>
      <c r="WSP1" s="578"/>
      <c r="WSQ1" s="578"/>
      <c r="WSR1" s="578"/>
      <c r="WSS1" s="578"/>
      <c r="WST1" s="578"/>
      <c r="WSU1" s="578"/>
      <c r="WSV1" s="578"/>
      <c r="WSW1" s="578"/>
      <c r="WSX1" s="578"/>
      <c r="WSY1" s="578"/>
      <c r="WSZ1" s="578"/>
      <c r="WTA1" s="578"/>
      <c r="WTB1" s="578"/>
      <c r="WTC1" s="578"/>
      <c r="WTD1" s="578"/>
      <c r="WTE1" s="578"/>
      <c r="WTF1" s="578"/>
      <c r="WTG1" s="578"/>
      <c r="WTH1" s="578"/>
      <c r="WTI1" s="578"/>
      <c r="WTJ1" s="578"/>
      <c r="WTK1" s="578"/>
      <c r="WTL1" s="578"/>
      <c r="WTM1" s="578"/>
      <c r="WTN1" s="578"/>
      <c r="WTO1" s="578"/>
      <c r="WTP1" s="578"/>
      <c r="WTQ1" s="578"/>
      <c r="WTR1" s="578"/>
      <c r="WTS1" s="578"/>
      <c r="WTT1" s="578"/>
      <c r="WTU1" s="578"/>
      <c r="WTV1" s="578"/>
      <c r="WTW1" s="578"/>
      <c r="WTX1" s="578"/>
      <c r="WTY1" s="578"/>
      <c r="WTZ1" s="578"/>
      <c r="WUA1" s="578"/>
      <c r="WUB1" s="578"/>
      <c r="WUC1" s="578"/>
      <c r="WUD1" s="578"/>
      <c r="WUE1" s="578"/>
      <c r="WUF1" s="578"/>
      <c r="WUG1" s="578"/>
      <c r="WUH1" s="578"/>
      <c r="WUI1" s="578"/>
      <c r="WUJ1" s="578"/>
      <c r="WUK1" s="578"/>
      <c r="WUL1" s="578"/>
      <c r="WUM1" s="578"/>
      <c r="WUN1" s="578"/>
      <c r="WUO1" s="578"/>
      <c r="WUP1" s="578"/>
      <c r="WUQ1" s="578"/>
      <c r="WUR1" s="578"/>
      <c r="WUS1" s="578"/>
      <c r="WUT1" s="578"/>
      <c r="WUU1" s="578"/>
      <c r="WUV1" s="578"/>
      <c r="WUW1" s="578"/>
      <c r="WUX1" s="578"/>
      <c r="WUY1" s="578"/>
      <c r="WUZ1" s="578"/>
      <c r="WVA1" s="578"/>
      <c r="WVB1" s="578"/>
      <c r="WVC1" s="578"/>
      <c r="WVD1" s="578"/>
      <c r="WVE1" s="578"/>
      <c r="WVF1" s="578"/>
      <c r="WVG1" s="578"/>
      <c r="WVH1" s="578"/>
      <c r="WVI1" s="578"/>
      <c r="WVJ1" s="578"/>
      <c r="WVK1" s="578"/>
      <c r="WVL1" s="578"/>
      <c r="WVM1" s="578"/>
      <c r="WVN1" s="578"/>
      <c r="WVO1" s="578"/>
      <c r="WVP1" s="578"/>
      <c r="WVQ1" s="578"/>
      <c r="WVR1" s="578"/>
      <c r="WVS1" s="578"/>
      <c r="WVT1" s="578"/>
      <c r="WVU1" s="578"/>
      <c r="WVV1" s="578"/>
      <c r="WVW1" s="578"/>
      <c r="WVX1" s="578"/>
      <c r="WVY1" s="578"/>
      <c r="WVZ1" s="578"/>
      <c r="WWA1" s="578"/>
      <c r="WWB1" s="578"/>
      <c r="WWC1" s="578"/>
      <c r="WWD1" s="578"/>
      <c r="WWE1" s="578"/>
      <c r="WWF1" s="578"/>
      <c r="WWG1" s="578"/>
      <c r="WWH1" s="578"/>
      <c r="WWI1" s="578"/>
      <c r="WWJ1" s="578"/>
      <c r="WWK1" s="578"/>
      <c r="WWL1" s="578"/>
      <c r="WWM1" s="578"/>
      <c r="WWN1" s="578"/>
      <c r="WWO1" s="578"/>
      <c r="WWP1" s="578"/>
      <c r="WWQ1" s="578"/>
      <c r="WWR1" s="578"/>
      <c r="WWS1" s="578"/>
      <c r="WWT1" s="578"/>
      <c r="WWU1" s="578"/>
      <c r="WWV1" s="578"/>
      <c r="WWW1" s="578"/>
      <c r="WWX1" s="578"/>
      <c r="WWY1" s="578"/>
      <c r="WWZ1" s="578"/>
      <c r="WXA1" s="578"/>
      <c r="WXB1" s="578"/>
      <c r="WXC1" s="578"/>
      <c r="WXD1" s="578"/>
      <c r="WXE1" s="578"/>
      <c r="WXF1" s="578"/>
      <c r="WXG1" s="578"/>
      <c r="WXH1" s="578"/>
      <c r="WXI1" s="578"/>
      <c r="WXJ1" s="578"/>
      <c r="WXK1" s="578"/>
      <c r="WXL1" s="578"/>
      <c r="WXM1" s="578"/>
      <c r="WXN1" s="578"/>
      <c r="WXO1" s="578"/>
      <c r="WXP1" s="578"/>
      <c r="WXQ1" s="578"/>
      <c r="WXR1" s="578"/>
      <c r="WXS1" s="578"/>
      <c r="WXT1" s="578"/>
      <c r="WXU1" s="578"/>
      <c r="WXV1" s="578"/>
      <c r="WXW1" s="578"/>
      <c r="WXX1" s="578"/>
      <c r="WXY1" s="578"/>
      <c r="WXZ1" s="578"/>
      <c r="WYA1" s="578"/>
      <c r="WYB1" s="578"/>
      <c r="WYC1" s="578"/>
      <c r="WYD1" s="578"/>
      <c r="WYE1" s="578"/>
      <c r="WYF1" s="578"/>
      <c r="WYG1" s="578"/>
      <c r="WYH1" s="578"/>
      <c r="WYI1" s="578"/>
      <c r="WYJ1" s="578"/>
      <c r="WYK1" s="578"/>
      <c r="WYL1" s="578"/>
      <c r="WYM1" s="578"/>
      <c r="WYN1" s="578"/>
      <c r="WYO1" s="578"/>
      <c r="WYP1" s="578"/>
      <c r="WYQ1" s="578"/>
      <c r="WYR1" s="578"/>
      <c r="WYS1" s="578"/>
      <c r="WYT1" s="578"/>
      <c r="WYU1" s="578"/>
      <c r="WYV1" s="578"/>
      <c r="WYW1" s="578"/>
      <c r="WYX1" s="578"/>
      <c r="WYY1" s="578"/>
      <c r="WYZ1" s="578"/>
      <c r="WZA1" s="578"/>
      <c r="WZB1" s="578"/>
      <c r="WZC1" s="578"/>
      <c r="WZD1" s="578"/>
      <c r="WZE1" s="578"/>
      <c r="WZF1" s="578"/>
      <c r="WZG1" s="578"/>
      <c r="WZH1" s="578"/>
      <c r="WZI1" s="578"/>
      <c r="WZJ1" s="578"/>
      <c r="WZK1" s="578"/>
      <c r="WZL1" s="578"/>
      <c r="WZM1" s="578"/>
      <c r="WZN1" s="578"/>
      <c r="WZO1" s="578"/>
      <c r="WZP1" s="578"/>
      <c r="WZQ1" s="578"/>
      <c r="WZR1" s="578"/>
      <c r="WZS1" s="578"/>
      <c r="WZT1" s="578"/>
      <c r="WZU1" s="578"/>
      <c r="WZV1" s="578"/>
      <c r="WZW1" s="578"/>
      <c r="WZX1" s="578"/>
      <c r="WZY1" s="578"/>
      <c r="WZZ1" s="578"/>
      <c r="XAA1" s="578"/>
      <c r="XAB1" s="578"/>
      <c r="XAC1" s="578"/>
      <c r="XAD1" s="578"/>
      <c r="XAE1" s="578"/>
      <c r="XAF1" s="578"/>
      <c r="XAG1" s="578"/>
      <c r="XAH1" s="578"/>
      <c r="XAI1" s="578"/>
      <c r="XAJ1" s="578"/>
      <c r="XAK1" s="578"/>
      <c r="XAL1" s="578"/>
      <c r="XAM1" s="578"/>
      <c r="XAN1" s="578"/>
      <c r="XAO1" s="578"/>
      <c r="XAP1" s="578"/>
      <c r="XAQ1" s="578"/>
      <c r="XAR1" s="578"/>
      <c r="XAS1" s="578"/>
      <c r="XAT1" s="578"/>
      <c r="XAU1" s="578"/>
      <c r="XAV1" s="578"/>
      <c r="XAW1" s="578"/>
      <c r="XAX1" s="578"/>
      <c r="XAY1" s="578"/>
      <c r="XAZ1" s="578"/>
      <c r="XBA1" s="578"/>
      <c r="XBB1" s="578"/>
      <c r="XBC1" s="578"/>
      <c r="XBD1" s="578"/>
      <c r="XBE1" s="578"/>
      <c r="XBF1" s="578"/>
      <c r="XBG1" s="578"/>
      <c r="XBH1" s="578"/>
      <c r="XBI1" s="578"/>
      <c r="XBJ1" s="578"/>
      <c r="XBK1" s="578"/>
      <c r="XBL1" s="578"/>
      <c r="XBM1" s="578"/>
      <c r="XBN1" s="578"/>
      <c r="XBO1" s="578"/>
      <c r="XBP1" s="578"/>
      <c r="XBQ1" s="578"/>
      <c r="XBR1" s="578"/>
      <c r="XBS1" s="578"/>
      <c r="XBT1" s="578"/>
      <c r="XBU1" s="578"/>
      <c r="XBV1" s="578"/>
      <c r="XBW1" s="578"/>
      <c r="XBX1" s="578"/>
      <c r="XBY1" s="578"/>
      <c r="XBZ1" s="578"/>
      <c r="XCA1" s="578"/>
      <c r="XCB1" s="578"/>
      <c r="XCC1" s="578"/>
      <c r="XCD1" s="578"/>
      <c r="XCE1" s="578"/>
      <c r="XCF1" s="578"/>
      <c r="XCG1" s="578"/>
      <c r="XCH1" s="578"/>
      <c r="XCI1" s="578"/>
      <c r="XCJ1" s="578"/>
      <c r="XCK1" s="578"/>
      <c r="XCL1" s="578"/>
      <c r="XCM1" s="578"/>
      <c r="XCN1" s="578"/>
      <c r="XCO1" s="578"/>
      <c r="XCP1" s="578"/>
      <c r="XCQ1" s="578"/>
      <c r="XCR1" s="578"/>
      <c r="XCS1" s="578"/>
      <c r="XCT1" s="578"/>
      <c r="XCU1" s="578"/>
      <c r="XCV1" s="578"/>
      <c r="XCW1" s="578"/>
      <c r="XCX1" s="578"/>
      <c r="XCY1" s="578"/>
      <c r="XCZ1" s="578"/>
      <c r="XDA1" s="578"/>
      <c r="XDB1" s="578"/>
      <c r="XDC1" s="578"/>
      <c r="XDD1" s="578"/>
      <c r="XDE1" s="578"/>
      <c r="XDF1" s="578"/>
      <c r="XDG1" s="578"/>
      <c r="XDH1" s="578"/>
      <c r="XDI1" s="578"/>
      <c r="XDJ1" s="578"/>
      <c r="XDK1" s="578"/>
      <c r="XDL1" s="578"/>
      <c r="XDM1" s="578"/>
      <c r="XDN1" s="578"/>
      <c r="XDO1" s="578"/>
      <c r="XDP1" s="578"/>
      <c r="XDQ1" s="578"/>
      <c r="XDR1" s="578"/>
      <c r="XDS1" s="578"/>
      <c r="XDT1" s="578"/>
      <c r="XDU1" s="578"/>
      <c r="XDV1" s="578"/>
      <c r="XDW1" s="578"/>
      <c r="XDX1" s="578"/>
      <c r="XDY1" s="578"/>
      <c r="XDZ1" s="578"/>
      <c r="XEA1" s="578"/>
      <c r="XEB1" s="578"/>
      <c r="XEC1" s="578"/>
      <c r="XED1" s="578"/>
      <c r="XEE1" s="578"/>
      <c r="XEF1" s="578"/>
      <c r="XEG1" s="578"/>
      <c r="XEH1" s="578"/>
      <c r="XEI1" s="578"/>
      <c r="XEJ1" s="578"/>
      <c r="XEK1" s="578"/>
      <c r="XEL1" s="578"/>
      <c r="XEM1" s="578"/>
      <c r="XEN1" s="578"/>
      <c r="XEO1" s="578"/>
      <c r="XEP1" s="578"/>
      <c r="XEQ1" s="578"/>
      <c r="XER1" s="578"/>
      <c r="XES1" s="578"/>
      <c r="XET1" s="578"/>
      <c r="XEU1" s="578"/>
      <c r="XEV1" s="578"/>
      <c r="XEW1" s="578"/>
      <c r="XEX1" s="578"/>
      <c r="XEY1" s="578"/>
      <c r="XEZ1" s="578"/>
      <c r="XFA1" s="578"/>
      <c r="XFB1" s="578"/>
      <c r="XFC1" s="578"/>
      <c r="XFD1" s="578"/>
    </row>
    <row r="2" spans="1:16384" s="15" customFormat="1" x14ac:dyDescent="0.25">
      <c r="A2" s="565"/>
      <c r="B2" s="193"/>
      <c r="C2" s="203"/>
      <c r="D2" s="197"/>
    </row>
    <row r="3" spans="1:16384" s="15" customFormat="1" ht="18" x14ac:dyDescent="0.25">
      <c r="A3" s="232" t="s">
        <v>19</v>
      </c>
      <c r="B3" s="233" t="s">
        <v>20</v>
      </c>
      <c r="C3" s="234" t="s">
        <v>21</v>
      </c>
      <c r="D3" s="197"/>
    </row>
    <row r="4" spans="1:16384" s="15" customFormat="1" ht="15" customHeight="1" x14ac:dyDescent="0.25">
      <c r="A4" s="228" t="s">
        <v>22</v>
      </c>
      <c r="B4" s="229" t="s">
        <v>23</v>
      </c>
      <c r="C4" s="230" t="s">
        <v>24</v>
      </c>
      <c r="D4" s="197"/>
    </row>
    <row r="5" spans="1:16384" s="15" customFormat="1" ht="15" customHeight="1" x14ac:dyDescent="0.25">
      <c r="A5" s="228" t="s">
        <v>25</v>
      </c>
      <c r="B5" s="229" t="s">
        <v>26</v>
      </c>
      <c r="C5" s="230" t="s">
        <v>27</v>
      </c>
      <c r="D5" s="197"/>
    </row>
    <row r="6" spans="1:16384" s="15" customFormat="1" ht="15" customHeight="1" x14ac:dyDescent="0.25">
      <c r="A6" s="228" t="s">
        <v>28</v>
      </c>
      <c r="B6" s="229" t="s">
        <v>26</v>
      </c>
      <c r="C6" s="230" t="s">
        <v>27</v>
      </c>
      <c r="D6" s="197"/>
    </row>
    <row r="7" spans="1:16384" s="15" customFormat="1" ht="15" customHeight="1" x14ac:dyDescent="0.25">
      <c r="A7" s="228" t="s">
        <v>29</v>
      </c>
      <c r="B7" s="229" t="s">
        <v>30</v>
      </c>
      <c r="C7" s="230" t="s">
        <v>27</v>
      </c>
      <c r="D7" s="197"/>
    </row>
    <row r="8" spans="1:16384" s="15" customFormat="1" ht="15" customHeight="1" x14ac:dyDescent="0.25">
      <c r="A8" s="228" t="s">
        <v>31</v>
      </c>
      <c r="B8" s="229" t="s">
        <v>32</v>
      </c>
      <c r="C8" s="230" t="s">
        <v>33</v>
      </c>
      <c r="D8" s="197"/>
    </row>
    <row r="9" spans="1:16384" s="15" customFormat="1" ht="15" customHeight="1" x14ac:dyDescent="0.25">
      <c r="A9" s="228" t="s">
        <v>34</v>
      </c>
      <c r="B9" s="229" t="s">
        <v>23</v>
      </c>
      <c r="C9" s="230" t="s">
        <v>35</v>
      </c>
      <c r="D9" s="197"/>
    </row>
    <row r="10" spans="1:16384" s="15" customFormat="1" ht="15" customHeight="1" x14ac:dyDescent="0.25">
      <c r="A10" s="228" t="s">
        <v>36</v>
      </c>
      <c r="B10" s="229" t="s">
        <v>37</v>
      </c>
      <c r="C10" s="230" t="s">
        <v>27</v>
      </c>
      <c r="D10" s="197"/>
    </row>
    <row r="11" spans="1:16384" s="15" customFormat="1" ht="15" customHeight="1" x14ac:dyDescent="0.25">
      <c r="A11" s="228" t="s">
        <v>38</v>
      </c>
      <c r="B11" s="229" t="s">
        <v>39</v>
      </c>
      <c r="C11" s="230"/>
      <c r="D11" s="197"/>
    </row>
    <row r="12" spans="1:16384" s="15" customFormat="1" ht="15" customHeight="1" x14ac:dyDescent="0.25">
      <c r="A12" s="231" t="s">
        <v>40</v>
      </c>
      <c r="B12" s="229" t="s">
        <v>39</v>
      </c>
      <c r="C12" s="230"/>
      <c r="D12" s="197"/>
    </row>
    <row r="13" spans="1:16384" s="15" customFormat="1" ht="15" customHeight="1" x14ac:dyDescent="0.25">
      <c r="A13" s="228" t="s">
        <v>41</v>
      </c>
      <c r="B13" s="229" t="s">
        <v>23</v>
      </c>
      <c r="C13" s="230" t="s">
        <v>42</v>
      </c>
      <c r="D13" s="197"/>
    </row>
    <row r="14" spans="1:16384" s="15" customFormat="1" ht="15" customHeight="1" x14ac:dyDescent="0.25">
      <c r="A14" s="228" t="s">
        <v>43</v>
      </c>
      <c r="B14" s="229" t="s">
        <v>39</v>
      </c>
      <c r="C14" s="230"/>
      <c r="D14" s="197"/>
    </row>
    <row r="15" spans="1:16384" s="15" customFormat="1" ht="39.950000000000003" customHeight="1" x14ac:dyDescent="0.25">
      <c r="A15" s="228" t="s">
        <v>44</v>
      </c>
      <c r="B15" s="229" t="s">
        <v>32</v>
      </c>
      <c r="C15" s="230" t="s">
        <v>45</v>
      </c>
      <c r="D15" s="197"/>
    </row>
    <row r="16" spans="1:16384" s="15" customFormat="1" ht="15" customHeight="1" x14ac:dyDescent="0.25">
      <c r="A16" s="228" t="s">
        <v>46</v>
      </c>
      <c r="B16" s="229" t="s">
        <v>23</v>
      </c>
      <c r="C16" s="230" t="s">
        <v>47</v>
      </c>
      <c r="D16" s="197"/>
    </row>
    <row r="17" spans="1:3" ht="15" customHeight="1" x14ac:dyDescent="0.25">
      <c r="A17" s="228" t="s">
        <v>48</v>
      </c>
      <c r="B17" s="229" t="s">
        <v>30</v>
      </c>
      <c r="C17" s="230" t="s">
        <v>49</v>
      </c>
    </row>
    <row r="18" spans="1:3" ht="15" customHeight="1" x14ac:dyDescent="0.25">
      <c r="A18" s="228" t="s">
        <v>50</v>
      </c>
      <c r="B18" s="229" t="s">
        <v>23</v>
      </c>
      <c r="C18" s="230" t="s">
        <v>42</v>
      </c>
    </row>
    <row r="19" spans="1:3" ht="15" customHeight="1" x14ac:dyDescent="0.25">
      <c r="A19" s="228" t="s">
        <v>51</v>
      </c>
      <c r="B19" s="229" t="s">
        <v>52</v>
      </c>
      <c r="C19" s="230" t="s">
        <v>53</v>
      </c>
    </row>
    <row r="20" spans="1:3" ht="15" customHeight="1" x14ac:dyDescent="0.25">
      <c r="A20" s="228" t="s">
        <v>54</v>
      </c>
      <c r="B20" s="229" t="s">
        <v>32</v>
      </c>
      <c r="C20" s="230" t="s">
        <v>55</v>
      </c>
    </row>
    <row r="21" spans="1:3" ht="15" customHeight="1" x14ac:dyDescent="0.25">
      <c r="A21" s="228" t="s">
        <v>56</v>
      </c>
      <c r="B21" s="229" t="s">
        <v>26</v>
      </c>
      <c r="C21" s="230" t="s">
        <v>57</v>
      </c>
    </row>
    <row r="22" spans="1:3" ht="15" customHeight="1" x14ac:dyDescent="0.25">
      <c r="A22" s="231" t="s">
        <v>58</v>
      </c>
      <c r="B22" s="229" t="s">
        <v>39</v>
      </c>
      <c r="C22" s="230"/>
    </row>
    <row r="23" spans="1:3" ht="15" customHeight="1" x14ac:dyDescent="0.25">
      <c r="A23" s="228" t="s">
        <v>59</v>
      </c>
      <c r="B23" s="229" t="s">
        <v>39</v>
      </c>
      <c r="C23" s="230"/>
    </row>
    <row r="24" spans="1:3" ht="15" customHeight="1" x14ac:dyDescent="0.25">
      <c r="A24" s="564" t="s">
        <v>60</v>
      </c>
      <c r="B24" s="229" t="s">
        <v>39</v>
      </c>
      <c r="C24" s="230"/>
    </row>
    <row r="25" spans="1:3" ht="15" customHeight="1" x14ac:dyDescent="0.25">
      <c r="A25" s="231" t="s">
        <v>61</v>
      </c>
      <c r="B25" s="229" t="s">
        <v>39</v>
      </c>
      <c r="C25" s="230"/>
    </row>
    <row r="26" spans="1:3" ht="39.950000000000003" customHeight="1" x14ac:dyDescent="0.25">
      <c r="A26" s="228" t="s">
        <v>62</v>
      </c>
      <c r="B26" s="229" t="s">
        <v>32</v>
      </c>
      <c r="C26" s="230" t="s">
        <v>63</v>
      </c>
    </row>
    <row r="27" spans="1:3" ht="15" customHeight="1" x14ac:dyDescent="0.25">
      <c r="A27" s="228" t="s">
        <v>64</v>
      </c>
      <c r="B27" s="229" t="s">
        <v>52</v>
      </c>
      <c r="C27" s="230" t="s">
        <v>53</v>
      </c>
    </row>
    <row r="28" spans="1:3" ht="39.950000000000003" customHeight="1" x14ac:dyDescent="0.25">
      <c r="A28" s="228" t="s">
        <v>65</v>
      </c>
      <c r="B28" s="229" t="s">
        <v>26</v>
      </c>
      <c r="C28" s="230" t="s">
        <v>66</v>
      </c>
    </row>
    <row r="29" spans="1:3" ht="15" customHeight="1" x14ac:dyDescent="0.25">
      <c r="A29" s="228" t="s">
        <v>67</v>
      </c>
      <c r="B29" s="229" t="s">
        <v>23</v>
      </c>
      <c r="C29" s="230" t="s">
        <v>42</v>
      </c>
    </row>
    <row r="30" spans="1:3" ht="15" customHeight="1" x14ac:dyDescent="0.25">
      <c r="A30" s="228" t="s">
        <v>68</v>
      </c>
      <c r="B30" s="229" t="s">
        <v>23</v>
      </c>
      <c r="C30" s="230" t="s">
        <v>42</v>
      </c>
    </row>
    <row r="31" spans="1:3" ht="15" customHeight="1" x14ac:dyDescent="0.25">
      <c r="A31" s="228" t="s">
        <v>69</v>
      </c>
      <c r="B31" s="229" t="s">
        <v>23</v>
      </c>
      <c r="C31" s="230" t="s">
        <v>42</v>
      </c>
    </row>
    <row r="32" spans="1:3" ht="15" customHeight="1" x14ac:dyDescent="0.25">
      <c r="A32" s="228" t="s">
        <v>70</v>
      </c>
      <c r="B32" s="229" t="s">
        <v>23</v>
      </c>
      <c r="C32" s="230" t="s">
        <v>27</v>
      </c>
    </row>
    <row r="33" spans="1:3" ht="39.950000000000003" customHeight="1" x14ac:dyDescent="0.25">
      <c r="A33" s="228" t="s">
        <v>71</v>
      </c>
      <c r="B33" s="229" t="s">
        <v>30</v>
      </c>
      <c r="C33" s="230" t="s">
        <v>63</v>
      </c>
    </row>
    <row r="34" spans="1:3" ht="15" customHeight="1" x14ac:dyDescent="0.25">
      <c r="A34" s="228" t="s">
        <v>72</v>
      </c>
      <c r="B34" s="229" t="s">
        <v>39</v>
      </c>
      <c r="C34" s="230"/>
    </row>
    <row r="35" spans="1:3" ht="54.95" customHeight="1" x14ac:dyDescent="0.25">
      <c r="A35" s="228" t="s">
        <v>73</v>
      </c>
      <c r="B35" s="229" t="s">
        <v>74</v>
      </c>
      <c r="C35" s="230" t="s">
        <v>75</v>
      </c>
    </row>
    <row r="36" spans="1:3" ht="39.950000000000003" customHeight="1" x14ac:dyDescent="0.25">
      <c r="A36" s="228" t="s">
        <v>76</v>
      </c>
      <c r="B36" s="229" t="s">
        <v>23</v>
      </c>
      <c r="C36" s="230" t="s">
        <v>77</v>
      </c>
    </row>
    <row r="37" spans="1:3" ht="15" customHeight="1" x14ac:dyDescent="0.25">
      <c r="A37" s="228" t="s">
        <v>78</v>
      </c>
      <c r="B37" s="229" t="s">
        <v>39</v>
      </c>
      <c r="C37" s="230"/>
    </row>
    <row r="38" spans="1:3" ht="15" customHeight="1" x14ac:dyDescent="0.25">
      <c r="A38" s="228" t="s">
        <v>79</v>
      </c>
      <c r="B38" s="229" t="s">
        <v>26</v>
      </c>
      <c r="C38" s="230" t="s">
        <v>80</v>
      </c>
    </row>
    <row r="39" spans="1:3" ht="15" customHeight="1" x14ac:dyDescent="0.25">
      <c r="A39" s="228" t="s">
        <v>81</v>
      </c>
      <c r="B39" s="229" t="s">
        <v>32</v>
      </c>
      <c r="C39" s="230" t="s">
        <v>27</v>
      </c>
    </row>
    <row r="40" spans="1:3" ht="15" customHeight="1" x14ac:dyDescent="0.25">
      <c r="A40" s="228" t="s">
        <v>82</v>
      </c>
      <c r="B40" s="229" t="s">
        <v>23</v>
      </c>
      <c r="C40" s="230" t="s">
        <v>24</v>
      </c>
    </row>
    <row r="41" spans="1:3" ht="15" customHeight="1" x14ac:dyDescent="0.25">
      <c r="A41" s="228" t="s">
        <v>83</v>
      </c>
      <c r="B41" s="229" t="s">
        <v>74</v>
      </c>
      <c r="C41" s="230" t="s">
        <v>24</v>
      </c>
    </row>
    <row r="42" spans="1:3" ht="15" customHeight="1" x14ac:dyDescent="0.25">
      <c r="A42" s="228" t="s">
        <v>84</v>
      </c>
      <c r="B42" s="229" t="s">
        <v>52</v>
      </c>
      <c r="C42" s="230" t="s">
        <v>85</v>
      </c>
    </row>
  </sheetData>
  <sheetProtection algorithmName="SHA-512" hashValue="4SS/XXTMmdPD0LvksEe2zYd0toHUYfsfQjKDqd6teJk/9oS3M05kCh4Y2s6xQC63Q+5ELxWpelwTfvIY/VmTlA==" saltValue="KT99ON1u8TGtsYF7XSAF1A==" spinCount="100000" sheet="1" objects="1" scenarios="1"/>
  <mergeCells count="8192">
    <mergeCell ref="Y1:Z1"/>
    <mergeCell ref="AA1:AB1"/>
    <mergeCell ref="AC1:AD1"/>
    <mergeCell ref="AE1:AF1"/>
    <mergeCell ref="AG1:AH1"/>
    <mergeCell ref="AI1:AJ1"/>
    <mergeCell ref="M1:N1"/>
    <mergeCell ref="O1:P1"/>
    <mergeCell ref="Q1:R1"/>
    <mergeCell ref="S1:T1"/>
    <mergeCell ref="U1:V1"/>
    <mergeCell ref="W1:X1"/>
    <mergeCell ref="A1:B1"/>
    <mergeCell ref="C1:D1"/>
    <mergeCell ref="E1:F1"/>
    <mergeCell ref="G1:H1"/>
    <mergeCell ref="I1:J1"/>
    <mergeCell ref="K1:L1"/>
    <mergeCell ref="BI1:BJ1"/>
    <mergeCell ref="BK1:BL1"/>
    <mergeCell ref="BM1:BN1"/>
    <mergeCell ref="BO1:BP1"/>
    <mergeCell ref="BQ1:BR1"/>
    <mergeCell ref="BS1:BT1"/>
    <mergeCell ref="AW1:AX1"/>
    <mergeCell ref="AY1:AZ1"/>
    <mergeCell ref="BA1:BB1"/>
    <mergeCell ref="BC1:BD1"/>
    <mergeCell ref="BE1:BF1"/>
    <mergeCell ref="BG1:BH1"/>
    <mergeCell ref="AK1:AL1"/>
    <mergeCell ref="AM1:AN1"/>
    <mergeCell ref="AO1:AP1"/>
    <mergeCell ref="AQ1:AR1"/>
    <mergeCell ref="AS1:AT1"/>
    <mergeCell ref="AU1:AV1"/>
    <mergeCell ref="CS1:CT1"/>
    <mergeCell ref="CU1:CV1"/>
    <mergeCell ref="CW1:CX1"/>
    <mergeCell ref="CY1:CZ1"/>
    <mergeCell ref="DA1:DB1"/>
    <mergeCell ref="DC1:DD1"/>
    <mergeCell ref="CG1:CH1"/>
    <mergeCell ref="CI1:CJ1"/>
    <mergeCell ref="CK1:CL1"/>
    <mergeCell ref="CM1:CN1"/>
    <mergeCell ref="CO1:CP1"/>
    <mergeCell ref="CQ1:CR1"/>
    <mergeCell ref="BU1:BV1"/>
    <mergeCell ref="BW1:BX1"/>
    <mergeCell ref="BY1:BZ1"/>
    <mergeCell ref="CA1:CB1"/>
    <mergeCell ref="CC1:CD1"/>
    <mergeCell ref="CE1:CF1"/>
    <mergeCell ref="EC1:ED1"/>
    <mergeCell ref="EE1:EF1"/>
    <mergeCell ref="EG1:EH1"/>
    <mergeCell ref="EI1:EJ1"/>
    <mergeCell ref="EK1:EL1"/>
    <mergeCell ref="EM1:EN1"/>
    <mergeCell ref="DQ1:DR1"/>
    <mergeCell ref="DS1:DT1"/>
    <mergeCell ref="DU1:DV1"/>
    <mergeCell ref="DW1:DX1"/>
    <mergeCell ref="DY1:DZ1"/>
    <mergeCell ref="EA1:EB1"/>
    <mergeCell ref="DE1:DF1"/>
    <mergeCell ref="DG1:DH1"/>
    <mergeCell ref="DI1:DJ1"/>
    <mergeCell ref="DK1:DL1"/>
    <mergeCell ref="DM1:DN1"/>
    <mergeCell ref="DO1:DP1"/>
    <mergeCell ref="FM1:FN1"/>
    <mergeCell ref="FO1:FP1"/>
    <mergeCell ref="FQ1:FR1"/>
    <mergeCell ref="FS1:FT1"/>
    <mergeCell ref="FU1:FV1"/>
    <mergeCell ref="FW1:FX1"/>
    <mergeCell ref="FA1:FB1"/>
    <mergeCell ref="FC1:FD1"/>
    <mergeCell ref="FE1:FF1"/>
    <mergeCell ref="FG1:FH1"/>
    <mergeCell ref="FI1:FJ1"/>
    <mergeCell ref="FK1:FL1"/>
    <mergeCell ref="EO1:EP1"/>
    <mergeCell ref="EQ1:ER1"/>
    <mergeCell ref="ES1:ET1"/>
    <mergeCell ref="EU1:EV1"/>
    <mergeCell ref="EW1:EX1"/>
    <mergeCell ref="EY1:EZ1"/>
    <mergeCell ref="GW1:GX1"/>
    <mergeCell ref="GY1:GZ1"/>
    <mergeCell ref="HA1:HB1"/>
    <mergeCell ref="HC1:HD1"/>
    <mergeCell ref="HE1:HF1"/>
    <mergeCell ref="HG1:HH1"/>
    <mergeCell ref="GK1:GL1"/>
    <mergeCell ref="GM1:GN1"/>
    <mergeCell ref="GO1:GP1"/>
    <mergeCell ref="GQ1:GR1"/>
    <mergeCell ref="GS1:GT1"/>
    <mergeCell ref="GU1:GV1"/>
    <mergeCell ref="FY1:FZ1"/>
    <mergeCell ref="GA1:GB1"/>
    <mergeCell ref="GC1:GD1"/>
    <mergeCell ref="GE1:GF1"/>
    <mergeCell ref="GG1:GH1"/>
    <mergeCell ref="GI1:GJ1"/>
    <mergeCell ref="IG1:IH1"/>
    <mergeCell ref="II1:IJ1"/>
    <mergeCell ref="IK1:IL1"/>
    <mergeCell ref="IM1:IN1"/>
    <mergeCell ref="IO1:IP1"/>
    <mergeCell ref="IQ1:IR1"/>
    <mergeCell ref="HU1:HV1"/>
    <mergeCell ref="HW1:HX1"/>
    <mergeCell ref="HY1:HZ1"/>
    <mergeCell ref="IA1:IB1"/>
    <mergeCell ref="IC1:ID1"/>
    <mergeCell ref="IE1:IF1"/>
    <mergeCell ref="HI1:HJ1"/>
    <mergeCell ref="HK1:HL1"/>
    <mergeCell ref="HM1:HN1"/>
    <mergeCell ref="HO1:HP1"/>
    <mergeCell ref="HQ1:HR1"/>
    <mergeCell ref="HS1:HT1"/>
    <mergeCell ref="JQ1:JR1"/>
    <mergeCell ref="JS1:JT1"/>
    <mergeCell ref="JU1:JV1"/>
    <mergeCell ref="JW1:JX1"/>
    <mergeCell ref="JY1:JZ1"/>
    <mergeCell ref="KA1:KB1"/>
    <mergeCell ref="JE1:JF1"/>
    <mergeCell ref="JG1:JH1"/>
    <mergeCell ref="JI1:JJ1"/>
    <mergeCell ref="JK1:JL1"/>
    <mergeCell ref="JM1:JN1"/>
    <mergeCell ref="JO1:JP1"/>
    <mergeCell ref="IS1:IT1"/>
    <mergeCell ref="IU1:IV1"/>
    <mergeCell ref="IW1:IX1"/>
    <mergeCell ref="IY1:IZ1"/>
    <mergeCell ref="JA1:JB1"/>
    <mergeCell ref="JC1:JD1"/>
    <mergeCell ref="LA1:LB1"/>
    <mergeCell ref="LC1:LD1"/>
    <mergeCell ref="LE1:LF1"/>
    <mergeCell ref="LG1:LH1"/>
    <mergeCell ref="LI1:LJ1"/>
    <mergeCell ref="LK1:LL1"/>
    <mergeCell ref="KO1:KP1"/>
    <mergeCell ref="KQ1:KR1"/>
    <mergeCell ref="KS1:KT1"/>
    <mergeCell ref="KU1:KV1"/>
    <mergeCell ref="KW1:KX1"/>
    <mergeCell ref="KY1:KZ1"/>
    <mergeCell ref="KC1:KD1"/>
    <mergeCell ref="KE1:KF1"/>
    <mergeCell ref="KG1:KH1"/>
    <mergeCell ref="KI1:KJ1"/>
    <mergeCell ref="KK1:KL1"/>
    <mergeCell ref="KM1:KN1"/>
    <mergeCell ref="MK1:ML1"/>
    <mergeCell ref="MM1:MN1"/>
    <mergeCell ref="MO1:MP1"/>
    <mergeCell ref="MQ1:MR1"/>
    <mergeCell ref="MS1:MT1"/>
    <mergeCell ref="MU1:MV1"/>
    <mergeCell ref="LY1:LZ1"/>
    <mergeCell ref="MA1:MB1"/>
    <mergeCell ref="MC1:MD1"/>
    <mergeCell ref="ME1:MF1"/>
    <mergeCell ref="MG1:MH1"/>
    <mergeCell ref="MI1:MJ1"/>
    <mergeCell ref="LM1:LN1"/>
    <mergeCell ref="LO1:LP1"/>
    <mergeCell ref="LQ1:LR1"/>
    <mergeCell ref="LS1:LT1"/>
    <mergeCell ref="LU1:LV1"/>
    <mergeCell ref="LW1:LX1"/>
    <mergeCell ref="NU1:NV1"/>
    <mergeCell ref="NW1:NX1"/>
    <mergeCell ref="NY1:NZ1"/>
    <mergeCell ref="OA1:OB1"/>
    <mergeCell ref="OC1:OD1"/>
    <mergeCell ref="OE1:OF1"/>
    <mergeCell ref="NI1:NJ1"/>
    <mergeCell ref="NK1:NL1"/>
    <mergeCell ref="NM1:NN1"/>
    <mergeCell ref="NO1:NP1"/>
    <mergeCell ref="NQ1:NR1"/>
    <mergeCell ref="NS1:NT1"/>
    <mergeCell ref="MW1:MX1"/>
    <mergeCell ref="MY1:MZ1"/>
    <mergeCell ref="NA1:NB1"/>
    <mergeCell ref="NC1:ND1"/>
    <mergeCell ref="NE1:NF1"/>
    <mergeCell ref="NG1:NH1"/>
    <mergeCell ref="PE1:PF1"/>
    <mergeCell ref="PG1:PH1"/>
    <mergeCell ref="PI1:PJ1"/>
    <mergeCell ref="PK1:PL1"/>
    <mergeCell ref="PM1:PN1"/>
    <mergeCell ref="PO1:PP1"/>
    <mergeCell ref="OS1:OT1"/>
    <mergeCell ref="OU1:OV1"/>
    <mergeCell ref="OW1:OX1"/>
    <mergeCell ref="OY1:OZ1"/>
    <mergeCell ref="PA1:PB1"/>
    <mergeCell ref="PC1:PD1"/>
    <mergeCell ref="OG1:OH1"/>
    <mergeCell ref="OI1:OJ1"/>
    <mergeCell ref="OK1:OL1"/>
    <mergeCell ref="OM1:ON1"/>
    <mergeCell ref="OO1:OP1"/>
    <mergeCell ref="OQ1:OR1"/>
    <mergeCell ref="QO1:QP1"/>
    <mergeCell ref="QQ1:QR1"/>
    <mergeCell ref="QS1:QT1"/>
    <mergeCell ref="QU1:QV1"/>
    <mergeCell ref="QW1:QX1"/>
    <mergeCell ref="QY1:QZ1"/>
    <mergeCell ref="QC1:QD1"/>
    <mergeCell ref="QE1:QF1"/>
    <mergeCell ref="QG1:QH1"/>
    <mergeCell ref="QI1:QJ1"/>
    <mergeCell ref="QK1:QL1"/>
    <mergeCell ref="QM1:QN1"/>
    <mergeCell ref="PQ1:PR1"/>
    <mergeCell ref="PS1:PT1"/>
    <mergeCell ref="PU1:PV1"/>
    <mergeCell ref="PW1:PX1"/>
    <mergeCell ref="PY1:PZ1"/>
    <mergeCell ref="QA1:QB1"/>
    <mergeCell ref="RY1:RZ1"/>
    <mergeCell ref="SA1:SB1"/>
    <mergeCell ref="SC1:SD1"/>
    <mergeCell ref="SE1:SF1"/>
    <mergeCell ref="SG1:SH1"/>
    <mergeCell ref="SI1:SJ1"/>
    <mergeCell ref="RM1:RN1"/>
    <mergeCell ref="RO1:RP1"/>
    <mergeCell ref="RQ1:RR1"/>
    <mergeCell ref="RS1:RT1"/>
    <mergeCell ref="RU1:RV1"/>
    <mergeCell ref="RW1:RX1"/>
    <mergeCell ref="RA1:RB1"/>
    <mergeCell ref="RC1:RD1"/>
    <mergeCell ref="RE1:RF1"/>
    <mergeCell ref="RG1:RH1"/>
    <mergeCell ref="RI1:RJ1"/>
    <mergeCell ref="RK1:RL1"/>
    <mergeCell ref="TI1:TJ1"/>
    <mergeCell ref="TK1:TL1"/>
    <mergeCell ref="TM1:TN1"/>
    <mergeCell ref="TO1:TP1"/>
    <mergeCell ref="TQ1:TR1"/>
    <mergeCell ref="TS1:TT1"/>
    <mergeCell ref="SW1:SX1"/>
    <mergeCell ref="SY1:SZ1"/>
    <mergeCell ref="TA1:TB1"/>
    <mergeCell ref="TC1:TD1"/>
    <mergeCell ref="TE1:TF1"/>
    <mergeCell ref="TG1:TH1"/>
    <mergeCell ref="SK1:SL1"/>
    <mergeCell ref="SM1:SN1"/>
    <mergeCell ref="SO1:SP1"/>
    <mergeCell ref="SQ1:SR1"/>
    <mergeCell ref="SS1:ST1"/>
    <mergeCell ref="SU1:SV1"/>
    <mergeCell ref="US1:UT1"/>
    <mergeCell ref="UU1:UV1"/>
    <mergeCell ref="UW1:UX1"/>
    <mergeCell ref="UY1:UZ1"/>
    <mergeCell ref="VA1:VB1"/>
    <mergeCell ref="VC1:VD1"/>
    <mergeCell ref="UG1:UH1"/>
    <mergeCell ref="UI1:UJ1"/>
    <mergeCell ref="UK1:UL1"/>
    <mergeCell ref="UM1:UN1"/>
    <mergeCell ref="UO1:UP1"/>
    <mergeCell ref="UQ1:UR1"/>
    <mergeCell ref="TU1:TV1"/>
    <mergeCell ref="TW1:TX1"/>
    <mergeCell ref="TY1:TZ1"/>
    <mergeCell ref="UA1:UB1"/>
    <mergeCell ref="UC1:UD1"/>
    <mergeCell ref="UE1:UF1"/>
    <mergeCell ref="WC1:WD1"/>
    <mergeCell ref="WE1:WF1"/>
    <mergeCell ref="WG1:WH1"/>
    <mergeCell ref="WI1:WJ1"/>
    <mergeCell ref="WK1:WL1"/>
    <mergeCell ref="WM1:WN1"/>
    <mergeCell ref="VQ1:VR1"/>
    <mergeCell ref="VS1:VT1"/>
    <mergeCell ref="VU1:VV1"/>
    <mergeCell ref="VW1:VX1"/>
    <mergeCell ref="VY1:VZ1"/>
    <mergeCell ref="WA1:WB1"/>
    <mergeCell ref="VE1:VF1"/>
    <mergeCell ref="VG1:VH1"/>
    <mergeCell ref="VI1:VJ1"/>
    <mergeCell ref="VK1:VL1"/>
    <mergeCell ref="VM1:VN1"/>
    <mergeCell ref="VO1:VP1"/>
    <mergeCell ref="XM1:XN1"/>
    <mergeCell ref="XO1:XP1"/>
    <mergeCell ref="XQ1:XR1"/>
    <mergeCell ref="XS1:XT1"/>
    <mergeCell ref="XU1:XV1"/>
    <mergeCell ref="XW1:XX1"/>
    <mergeCell ref="XA1:XB1"/>
    <mergeCell ref="XC1:XD1"/>
    <mergeCell ref="XE1:XF1"/>
    <mergeCell ref="XG1:XH1"/>
    <mergeCell ref="XI1:XJ1"/>
    <mergeCell ref="XK1:XL1"/>
    <mergeCell ref="WO1:WP1"/>
    <mergeCell ref="WQ1:WR1"/>
    <mergeCell ref="WS1:WT1"/>
    <mergeCell ref="WU1:WV1"/>
    <mergeCell ref="WW1:WX1"/>
    <mergeCell ref="WY1:WZ1"/>
    <mergeCell ref="YW1:YX1"/>
    <mergeCell ref="YY1:YZ1"/>
    <mergeCell ref="ZA1:ZB1"/>
    <mergeCell ref="ZC1:ZD1"/>
    <mergeCell ref="ZE1:ZF1"/>
    <mergeCell ref="ZG1:ZH1"/>
    <mergeCell ref="YK1:YL1"/>
    <mergeCell ref="YM1:YN1"/>
    <mergeCell ref="YO1:YP1"/>
    <mergeCell ref="YQ1:YR1"/>
    <mergeCell ref="YS1:YT1"/>
    <mergeCell ref="YU1:YV1"/>
    <mergeCell ref="XY1:XZ1"/>
    <mergeCell ref="YA1:YB1"/>
    <mergeCell ref="YC1:YD1"/>
    <mergeCell ref="YE1:YF1"/>
    <mergeCell ref="YG1:YH1"/>
    <mergeCell ref="YI1:YJ1"/>
    <mergeCell ref="AAG1:AAH1"/>
    <mergeCell ref="AAI1:AAJ1"/>
    <mergeCell ref="AAK1:AAL1"/>
    <mergeCell ref="AAM1:AAN1"/>
    <mergeCell ref="AAO1:AAP1"/>
    <mergeCell ref="AAQ1:AAR1"/>
    <mergeCell ref="ZU1:ZV1"/>
    <mergeCell ref="ZW1:ZX1"/>
    <mergeCell ref="ZY1:ZZ1"/>
    <mergeCell ref="AAA1:AAB1"/>
    <mergeCell ref="AAC1:AAD1"/>
    <mergeCell ref="AAE1:AAF1"/>
    <mergeCell ref="ZI1:ZJ1"/>
    <mergeCell ref="ZK1:ZL1"/>
    <mergeCell ref="ZM1:ZN1"/>
    <mergeCell ref="ZO1:ZP1"/>
    <mergeCell ref="ZQ1:ZR1"/>
    <mergeCell ref="ZS1:ZT1"/>
    <mergeCell ref="ABQ1:ABR1"/>
    <mergeCell ref="ABS1:ABT1"/>
    <mergeCell ref="ABU1:ABV1"/>
    <mergeCell ref="ABW1:ABX1"/>
    <mergeCell ref="ABY1:ABZ1"/>
    <mergeCell ref="ACA1:ACB1"/>
    <mergeCell ref="ABE1:ABF1"/>
    <mergeCell ref="ABG1:ABH1"/>
    <mergeCell ref="ABI1:ABJ1"/>
    <mergeCell ref="ABK1:ABL1"/>
    <mergeCell ref="ABM1:ABN1"/>
    <mergeCell ref="ABO1:ABP1"/>
    <mergeCell ref="AAS1:AAT1"/>
    <mergeCell ref="AAU1:AAV1"/>
    <mergeCell ref="AAW1:AAX1"/>
    <mergeCell ref="AAY1:AAZ1"/>
    <mergeCell ref="ABA1:ABB1"/>
    <mergeCell ref="ABC1:ABD1"/>
    <mergeCell ref="ADA1:ADB1"/>
    <mergeCell ref="ADC1:ADD1"/>
    <mergeCell ref="ADE1:ADF1"/>
    <mergeCell ref="ADG1:ADH1"/>
    <mergeCell ref="ADI1:ADJ1"/>
    <mergeCell ref="ADK1:ADL1"/>
    <mergeCell ref="ACO1:ACP1"/>
    <mergeCell ref="ACQ1:ACR1"/>
    <mergeCell ref="ACS1:ACT1"/>
    <mergeCell ref="ACU1:ACV1"/>
    <mergeCell ref="ACW1:ACX1"/>
    <mergeCell ref="ACY1:ACZ1"/>
    <mergeCell ref="ACC1:ACD1"/>
    <mergeCell ref="ACE1:ACF1"/>
    <mergeCell ref="ACG1:ACH1"/>
    <mergeCell ref="ACI1:ACJ1"/>
    <mergeCell ref="ACK1:ACL1"/>
    <mergeCell ref="ACM1:ACN1"/>
    <mergeCell ref="AEK1:AEL1"/>
    <mergeCell ref="AEM1:AEN1"/>
    <mergeCell ref="AEO1:AEP1"/>
    <mergeCell ref="AEQ1:AER1"/>
    <mergeCell ref="AES1:AET1"/>
    <mergeCell ref="AEU1:AEV1"/>
    <mergeCell ref="ADY1:ADZ1"/>
    <mergeCell ref="AEA1:AEB1"/>
    <mergeCell ref="AEC1:AED1"/>
    <mergeCell ref="AEE1:AEF1"/>
    <mergeCell ref="AEG1:AEH1"/>
    <mergeCell ref="AEI1:AEJ1"/>
    <mergeCell ref="ADM1:ADN1"/>
    <mergeCell ref="ADO1:ADP1"/>
    <mergeCell ref="ADQ1:ADR1"/>
    <mergeCell ref="ADS1:ADT1"/>
    <mergeCell ref="ADU1:ADV1"/>
    <mergeCell ref="ADW1:ADX1"/>
    <mergeCell ref="AFU1:AFV1"/>
    <mergeCell ref="AFW1:AFX1"/>
    <mergeCell ref="AFY1:AFZ1"/>
    <mergeCell ref="AGA1:AGB1"/>
    <mergeCell ref="AGC1:AGD1"/>
    <mergeCell ref="AGE1:AGF1"/>
    <mergeCell ref="AFI1:AFJ1"/>
    <mergeCell ref="AFK1:AFL1"/>
    <mergeCell ref="AFM1:AFN1"/>
    <mergeCell ref="AFO1:AFP1"/>
    <mergeCell ref="AFQ1:AFR1"/>
    <mergeCell ref="AFS1:AFT1"/>
    <mergeCell ref="AEW1:AEX1"/>
    <mergeCell ref="AEY1:AEZ1"/>
    <mergeCell ref="AFA1:AFB1"/>
    <mergeCell ref="AFC1:AFD1"/>
    <mergeCell ref="AFE1:AFF1"/>
    <mergeCell ref="AFG1:AFH1"/>
    <mergeCell ref="AHE1:AHF1"/>
    <mergeCell ref="AHG1:AHH1"/>
    <mergeCell ref="AHI1:AHJ1"/>
    <mergeCell ref="AHK1:AHL1"/>
    <mergeCell ref="AHM1:AHN1"/>
    <mergeCell ref="AHO1:AHP1"/>
    <mergeCell ref="AGS1:AGT1"/>
    <mergeCell ref="AGU1:AGV1"/>
    <mergeCell ref="AGW1:AGX1"/>
    <mergeCell ref="AGY1:AGZ1"/>
    <mergeCell ref="AHA1:AHB1"/>
    <mergeCell ref="AHC1:AHD1"/>
    <mergeCell ref="AGG1:AGH1"/>
    <mergeCell ref="AGI1:AGJ1"/>
    <mergeCell ref="AGK1:AGL1"/>
    <mergeCell ref="AGM1:AGN1"/>
    <mergeCell ref="AGO1:AGP1"/>
    <mergeCell ref="AGQ1:AGR1"/>
    <mergeCell ref="AIO1:AIP1"/>
    <mergeCell ref="AIQ1:AIR1"/>
    <mergeCell ref="AIS1:AIT1"/>
    <mergeCell ref="AIU1:AIV1"/>
    <mergeCell ref="AIW1:AIX1"/>
    <mergeCell ref="AIY1:AIZ1"/>
    <mergeCell ref="AIC1:AID1"/>
    <mergeCell ref="AIE1:AIF1"/>
    <mergeCell ref="AIG1:AIH1"/>
    <mergeCell ref="AII1:AIJ1"/>
    <mergeCell ref="AIK1:AIL1"/>
    <mergeCell ref="AIM1:AIN1"/>
    <mergeCell ref="AHQ1:AHR1"/>
    <mergeCell ref="AHS1:AHT1"/>
    <mergeCell ref="AHU1:AHV1"/>
    <mergeCell ref="AHW1:AHX1"/>
    <mergeCell ref="AHY1:AHZ1"/>
    <mergeCell ref="AIA1:AIB1"/>
    <mergeCell ref="AJY1:AJZ1"/>
    <mergeCell ref="AKA1:AKB1"/>
    <mergeCell ref="AKC1:AKD1"/>
    <mergeCell ref="AKE1:AKF1"/>
    <mergeCell ref="AKG1:AKH1"/>
    <mergeCell ref="AKI1:AKJ1"/>
    <mergeCell ref="AJM1:AJN1"/>
    <mergeCell ref="AJO1:AJP1"/>
    <mergeCell ref="AJQ1:AJR1"/>
    <mergeCell ref="AJS1:AJT1"/>
    <mergeCell ref="AJU1:AJV1"/>
    <mergeCell ref="AJW1:AJX1"/>
    <mergeCell ref="AJA1:AJB1"/>
    <mergeCell ref="AJC1:AJD1"/>
    <mergeCell ref="AJE1:AJF1"/>
    <mergeCell ref="AJG1:AJH1"/>
    <mergeCell ref="AJI1:AJJ1"/>
    <mergeCell ref="AJK1:AJL1"/>
    <mergeCell ref="ALI1:ALJ1"/>
    <mergeCell ref="ALK1:ALL1"/>
    <mergeCell ref="ALM1:ALN1"/>
    <mergeCell ref="ALO1:ALP1"/>
    <mergeCell ref="ALQ1:ALR1"/>
    <mergeCell ref="ALS1:ALT1"/>
    <mergeCell ref="AKW1:AKX1"/>
    <mergeCell ref="AKY1:AKZ1"/>
    <mergeCell ref="ALA1:ALB1"/>
    <mergeCell ref="ALC1:ALD1"/>
    <mergeCell ref="ALE1:ALF1"/>
    <mergeCell ref="ALG1:ALH1"/>
    <mergeCell ref="AKK1:AKL1"/>
    <mergeCell ref="AKM1:AKN1"/>
    <mergeCell ref="AKO1:AKP1"/>
    <mergeCell ref="AKQ1:AKR1"/>
    <mergeCell ref="AKS1:AKT1"/>
    <mergeCell ref="AKU1:AKV1"/>
    <mergeCell ref="AMS1:AMT1"/>
    <mergeCell ref="AMU1:AMV1"/>
    <mergeCell ref="AMW1:AMX1"/>
    <mergeCell ref="AMY1:AMZ1"/>
    <mergeCell ref="ANA1:ANB1"/>
    <mergeCell ref="ANC1:AND1"/>
    <mergeCell ref="AMG1:AMH1"/>
    <mergeCell ref="AMI1:AMJ1"/>
    <mergeCell ref="AMK1:AML1"/>
    <mergeCell ref="AMM1:AMN1"/>
    <mergeCell ref="AMO1:AMP1"/>
    <mergeCell ref="AMQ1:AMR1"/>
    <mergeCell ref="ALU1:ALV1"/>
    <mergeCell ref="ALW1:ALX1"/>
    <mergeCell ref="ALY1:ALZ1"/>
    <mergeCell ref="AMA1:AMB1"/>
    <mergeCell ref="AMC1:AMD1"/>
    <mergeCell ref="AME1:AMF1"/>
    <mergeCell ref="AOC1:AOD1"/>
    <mergeCell ref="AOE1:AOF1"/>
    <mergeCell ref="AOG1:AOH1"/>
    <mergeCell ref="AOI1:AOJ1"/>
    <mergeCell ref="AOK1:AOL1"/>
    <mergeCell ref="AOM1:AON1"/>
    <mergeCell ref="ANQ1:ANR1"/>
    <mergeCell ref="ANS1:ANT1"/>
    <mergeCell ref="ANU1:ANV1"/>
    <mergeCell ref="ANW1:ANX1"/>
    <mergeCell ref="ANY1:ANZ1"/>
    <mergeCell ref="AOA1:AOB1"/>
    <mergeCell ref="ANE1:ANF1"/>
    <mergeCell ref="ANG1:ANH1"/>
    <mergeCell ref="ANI1:ANJ1"/>
    <mergeCell ref="ANK1:ANL1"/>
    <mergeCell ref="ANM1:ANN1"/>
    <mergeCell ref="ANO1:ANP1"/>
    <mergeCell ref="APM1:APN1"/>
    <mergeCell ref="APO1:APP1"/>
    <mergeCell ref="APQ1:APR1"/>
    <mergeCell ref="APS1:APT1"/>
    <mergeCell ref="APU1:APV1"/>
    <mergeCell ref="APW1:APX1"/>
    <mergeCell ref="APA1:APB1"/>
    <mergeCell ref="APC1:APD1"/>
    <mergeCell ref="APE1:APF1"/>
    <mergeCell ref="APG1:APH1"/>
    <mergeCell ref="API1:APJ1"/>
    <mergeCell ref="APK1:APL1"/>
    <mergeCell ref="AOO1:AOP1"/>
    <mergeCell ref="AOQ1:AOR1"/>
    <mergeCell ref="AOS1:AOT1"/>
    <mergeCell ref="AOU1:AOV1"/>
    <mergeCell ref="AOW1:AOX1"/>
    <mergeCell ref="AOY1:AOZ1"/>
    <mergeCell ref="AQW1:AQX1"/>
    <mergeCell ref="AQY1:AQZ1"/>
    <mergeCell ref="ARA1:ARB1"/>
    <mergeCell ref="ARC1:ARD1"/>
    <mergeCell ref="ARE1:ARF1"/>
    <mergeCell ref="ARG1:ARH1"/>
    <mergeCell ref="AQK1:AQL1"/>
    <mergeCell ref="AQM1:AQN1"/>
    <mergeCell ref="AQO1:AQP1"/>
    <mergeCell ref="AQQ1:AQR1"/>
    <mergeCell ref="AQS1:AQT1"/>
    <mergeCell ref="AQU1:AQV1"/>
    <mergeCell ref="APY1:APZ1"/>
    <mergeCell ref="AQA1:AQB1"/>
    <mergeCell ref="AQC1:AQD1"/>
    <mergeCell ref="AQE1:AQF1"/>
    <mergeCell ref="AQG1:AQH1"/>
    <mergeCell ref="AQI1:AQJ1"/>
    <mergeCell ref="ASG1:ASH1"/>
    <mergeCell ref="ASI1:ASJ1"/>
    <mergeCell ref="ASK1:ASL1"/>
    <mergeCell ref="ASM1:ASN1"/>
    <mergeCell ref="ASO1:ASP1"/>
    <mergeCell ref="ASQ1:ASR1"/>
    <mergeCell ref="ARU1:ARV1"/>
    <mergeCell ref="ARW1:ARX1"/>
    <mergeCell ref="ARY1:ARZ1"/>
    <mergeCell ref="ASA1:ASB1"/>
    <mergeCell ref="ASC1:ASD1"/>
    <mergeCell ref="ASE1:ASF1"/>
    <mergeCell ref="ARI1:ARJ1"/>
    <mergeCell ref="ARK1:ARL1"/>
    <mergeCell ref="ARM1:ARN1"/>
    <mergeCell ref="ARO1:ARP1"/>
    <mergeCell ref="ARQ1:ARR1"/>
    <mergeCell ref="ARS1:ART1"/>
    <mergeCell ref="ATQ1:ATR1"/>
    <mergeCell ref="ATS1:ATT1"/>
    <mergeCell ref="ATU1:ATV1"/>
    <mergeCell ref="ATW1:ATX1"/>
    <mergeCell ref="ATY1:ATZ1"/>
    <mergeCell ref="AUA1:AUB1"/>
    <mergeCell ref="ATE1:ATF1"/>
    <mergeCell ref="ATG1:ATH1"/>
    <mergeCell ref="ATI1:ATJ1"/>
    <mergeCell ref="ATK1:ATL1"/>
    <mergeCell ref="ATM1:ATN1"/>
    <mergeCell ref="ATO1:ATP1"/>
    <mergeCell ref="ASS1:AST1"/>
    <mergeCell ref="ASU1:ASV1"/>
    <mergeCell ref="ASW1:ASX1"/>
    <mergeCell ref="ASY1:ASZ1"/>
    <mergeCell ref="ATA1:ATB1"/>
    <mergeCell ref="ATC1:ATD1"/>
    <mergeCell ref="AVA1:AVB1"/>
    <mergeCell ref="AVC1:AVD1"/>
    <mergeCell ref="AVE1:AVF1"/>
    <mergeCell ref="AVG1:AVH1"/>
    <mergeCell ref="AVI1:AVJ1"/>
    <mergeCell ref="AVK1:AVL1"/>
    <mergeCell ref="AUO1:AUP1"/>
    <mergeCell ref="AUQ1:AUR1"/>
    <mergeCell ref="AUS1:AUT1"/>
    <mergeCell ref="AUU1:AUV1"/>
    <mergeCell ref="AUW1:AUX1"/>
    <mergeCell ref="AUY1:AUZ1"/>
    <mergeCell ref="AUC1:AUD1"/>
    <mergeCell ref="AUE1:AUF1"/>
    <mergeCell ref="AUG1:AUH1"/>
    <mergeCell ref="AUI1:AUJ1"/>
    <mergeCell ref="AUK1:AUL1"/>
    <mergeCell ref="AUM1:AUN1"/>
    <mergeCell ref="AWK1:AWL1"/>
    <mergeCell ref="AWM1:AWN1"/>
    <mergeCell ref="AWO1:AWP1"/>
    <mergeCell ref="AWQ1:AWR1"/>
    <mergeCell ref="AWS1:AWT1"/>
    <mergeCell ref="AWU1:AWV1"/>
    <mergeCell ref="AVY1:AVZ1"/>
    <mergeCell ref="AWA1:AWB1"/>
    <mergeCell ref="AWC1:AWD1"/>
    <mergeCell ref="AWE1:AWF1"/>
    <mergeCell ref="AWG1:AWH1"/>
    <mergeCell ref="AWI1:AWJ1"/>
    <mergeCell ref="AVM1:AVN1"/>
    <mergeCell ref="AVO1:AVP1"/>
    <mergeCell ref="AVQ1:AVR1"/>
    <mergeCell ref="AVS1:AVT1"/>
    <mergeCell ref="AVU1:AVV1"/>
    <mergeCell ref="AVW1:AVX1"/>
    <mergeCell ref="AXU1:AXV1"/>
    <mergeCell ref="AXW1:AXX1"/>
    <mergeCell ref="AXY1:AXZ1"/>
    <mergeCell ref="AYA1:AYB1"/>
    <mergeCell ref="AYC1:AYD1"/>
    <mergeCell ref="AYE1:AYF1"/>
    <mergeCell ref="AXI1:AXJ1"/>
    <mergeCell ref="AXK1:AXL1"/>
    <mergeCell ref="AXM1:AXN1"/>
    <mergeCell ref="AXO1:AXP1"/>
    <mergeCell ref="AXQ1:AXR1"/>
    <mergeCell ref="AXS1:AXT1"/>
    <mergeCell ref="AWW1:AWX1"/>
    <mergeCell ref="AWY1:AWZ1"/>
    <mergeCell ref="AXA1:AXB1"/>
    <mergeCell ref="AXC1:AXD1"/>
    <mergeCell ref="AXE1:AXF1"/>
    <mergeCell ref="AXG1:AXH1"/>
    <mergeCell ref="AZE1:AZF1"/>
    <mergeCell ref="AZG1:AZH1"/>
    <mergeCell ref="AZI1:AZJ1"/>
    <mergeCell ref="AZK1:AZL1"/>
    <mergeCell ref="AZM1:AZN1"/>
    <mergeCell ref="AZO1:AZP1"/>
    <mergeCell ref="AYS1:AYT1"/>
    <mergeCell ref="AYU1:AYV1"/>
    <mergeCell ref="AYW1:AYX1"/>
    <mergeCell ref="AYY1:AYZ1"/>
    <mergeCell ref="AZA1:AZB1"/>
    <mergeCell ref="AZC1:AZD1"/>
    <mergeCell ref="AYG1:AYH1"/>
    <mergeCell ref="AYI1:AYJ1"/>
    <mergeCell ref="AYK1:AYL1"/>
    <mergeCell ref="AYM1:AYN1"/>
    <mergeCell ref="AYO1:AYP1"/>
    <mergeCell ref="AYQ1:AYR1"/>
    <mergeCell ref="BAO1:BAP1"/>
    <mergeCell ref="BAQ1:BAR1"/>
    <mergeCell ref="BAS1:BAT1"/>
    <mergeCell ref="BAU1:BAV1"/>
    <mergeCell ref="BAW1:BAX1"/>
    <mergeCell ref="BAY1:BAZ1"/>
    <mergeCell ref="BAC1:BAD1"/>
    <mergeCell ref="BAE1:BAF1"/>
    <mergeCell ref="BAG1:BAH1"/>
    <mergeCell ref="BAI1:BAJ1"/>
    <mergeCell ref="BAK1:BAL1"/>
    <mergeCell ref="BAM1:BAN1"/>
    <mergeCell ref="AZQ1:AZR1"/>
    <mergeCell ref="AZS1:AZT1"/>
    <mergeCell ref="AZU1:AZV1"/>
    <mergeCell ref="AZW1:AZX1"/>
    <mergeCell ref="AZY1:AZZ1"/>
    <mergeCell ref="BAA1:BAB1"/>
    <mergeCell ref="BBY1:BBZ1"/>
    <mergeCell ref="BCA1:BCB1"/>
    <mergeCell ref="BCC1:BCD1"/>
    <mergeCell ref="BCE1:BCF1"/>
    <mergeCell ref="BCG1:BCH1"/>
    <mergeCell ref="BCI1:BCJ1"/>
    <mergeCell ref="BBM1:BBN1"/>
    <mergeCell ref="BBO1:BBP1"/>
    <mergeCell ref="BBQ1:BBR1"/>
    <mergeCell ref="BBS1:BBT1"/>
    <mergeCell ref="BBU1:BBV1"/>
    <mergeCell ref="BBW1:BBX1"/>
    <mergeCell ref="BBA1:BBB1"/>
    <mergeCell ref="BBC1:BBD1"/>
    <mergeCell ref="BBE1:BBF1"/>
    <mergeCell ref="BBG1:BBH1"/>
    <mergeCell ref="BBI1:BBJ1"/>
    <mergeCell ref="BBK1:BBL1"/>
    <mergeCell ref="BDI1:BDJ1"/>
    <mergeCell ref="BDK1:BDL1"/>
    <mergeCell ref="BDM1:BDN1"/>
    <mergeCell ref="BDO1:BDP1"/>
    <mergeCell ref="BDQ1:BDR1"/>
    <mergeCell ref="BDS1:BDT1"/>
    <mergeCell ref="BCW1:BCX1"/>
    <mergeCell ref="BCY1:BCZ1"/>
    <mergeCell ref="BDA1:BDB1"/>
    <mergeCell ref="BDC1:BDD1"/>
    <mergeCell ref="BDE1:BDF1"/>
    <mergeCell ref="BDG1:BDH1"/>
    <mergeCell ref="BCK1:BCL1"/>
    <mergeCell ref="BCM1:BCN1"/>
    <mergeCell ref="BCO1:BCP1"/>
    <mergeCell ref="BCQ1:BCR1"/>
    <mergeCell ref="BCS1:BCT1"/>
    <mergeCell ref="BCU1:BCV1"/>
    <mergeCell ref="BES1:BET1"/>
    <mergeCell ref="BEU1:BEV1"/>
    <mergeCell ref="BEW1:BEX1"/>
    <mergeCell ref="BEY1:BEZ1"/>
    <mergeCell ref="BFA1:BFB1"/>
    <mergeCell ref="BFC1:BFD1"/>
    <mergeCell ref="BEG1:BEH1"/>
    <mergeCell ref="BEI1:BEJ1"/>
    <mergeCell ref="BEK1:BEL1"/>
    <mergeCell ref="BEM1:BEN1"/>
    <mergeCell ref="BEO1:BEP1"/>
    <mergeCell ref="BEQ1:BER1"/>
    <mergeCell ref="BDU1:BDV1"/>
    <mergeCell ref="BDW1:BDX1"/>
    <mergeCell ref="BDY1:BDZ1"/>
    <mergeCell ref="BEA1:BEB1"/>
    <mergeCell ref="BEC1:BED1"/>
    <mergeCell ref="BEE1:BEF1"/>
    <mergeCell ref="BGC1:BGD1"/>
    <mergeCell ref="BGE1:BGF1"/>
    <mergeCell ref="BGG1:BGH1"/>
    <mergeCell ref="BGI1:BGJ1"/>
    <mergeCell ref="BGK1:BGL1"/>
    <mergeCell ref="BGM1:BGN1"/>
    <mergeCell ref="BFQ1:BFR1"/>
    <mergeCell ref="BFS1:BFT1"/>
    <mergeCell ref="BFU1:BFV1"/>
    <mergeCell ref="BFW1:BFX1"/>
    <mergeCell ref="BFY1:BFZ1"/>
    <mergeCell ref="BGA1:BGB1"/>
    <mergeCell ref="BFE1:BFF1"/>
    <mergeCell ref="BFG1:BFH1"/>
    <mergeCell ref="BFI1:BFJ1"/>
    <mergeCell ref="BFK1:BFL1"/>
    <mergeCell ref="BFM1:BFN1"/>
    <mergeCell ref="BFO1:BFP1"/>
    <mergeCell ref="BHM1:BHN1"/>
    <mergeCell ref="BHO1:BHP1"/>
    <mergeCell ref="BHQ1:BHR1"/>
    <mergeCell ref="BHS1:BHT1"/>
    <mergeCell ref="BHU1:BHV1"/>
    <mergeCell ref="BHW1:BHX1"/>
    <mergeCell ref="BHA1:BHB1"/>
    <mergeCell ref="BHC1:BHD1"/>
    <mergeCell ref="BHE1:BHF1"/>
    <mergeCell ref="BHG1:BHH1"/>
    <mergeCell ref="BHI1:BHJ1"/>
    <mergeCell ref="BHK1:BHL1"/>
    <mergeCell ref="BGO1:BGP1"/>
    <mergeCell ref="BGQ1:BGR1"/>
    <mergeCell ref="BGS1:BGT1"/>
    <mergeCell ref="BGU1:BGV1"/>
    <mergeCell ref="BGW1:BGX1"/>
    <mergeCell ref="BGY1:BGZ1"/>
    <mergeCell ref="BIW1:BIX1"/>
    <mergeCell ref="BIY1:BIZ1"/>
    <mergeCell ref="BJA1:BJB1"/>
    <mergeCell ref="BJC1:BJD1"/>
    <mergeCell ref="BJE1:BJF1"/>
    <mergeCell ref="BJG1:BJH1"/>
    <mergeCell ref="BIK1:BIL1"/>
    <mergeCell ref="BIM1:BIN1"/>
    <mergeCell ref="BIO1:BIP1"/>
    <mergeCell ref="BIQ1:BIR1"/>
    <mergeCell ref="BIS1:BIT1"/>
    <mergeCell ref="BIU1:BIV1"/>
    <mergeCell ref="BHY1:BHZ1"/>
    <mergeCell ref="BIA1:BIB1"/>
    <mergeCell ref="BIC1:BID1"/>
    <mergeCell ref="BIE1:BIF1"/>
    <mergeCell ref="BIG1:BIH1"/>
    <mergeCell ref="BII1:BIJ1"/>
    <mergeCell ref="BKG1:BKH1"/>
    <mergeCell ref="BKI1:BKJ1"/>
    <mergeCell ref="BKK1:BKL1"/>
    <mergeCell ref="BKM1:BKN1"/>
    <mergeCell ref="BKO1:BKP1"/>
    <mergeCell ref="BKQ1:BKR1"/>
    <mergeCell ref="BJU1:BJV1"/>
    <mergeCell ref="BJW1:BJX1"/>
    <mergeCell ref="BJY1:BJZ1"/>
    <mergeCell ref="BKA1:BKB1"/>
    <mergeCell ref="BKC1:BKD1"/>
    <mergeCell ref="BKE1:BKF1"/>
    <mergeCell ref="BJI1:BJJ1"/>
    <mergeCell ref="BJK1:BJL1"/>
    <mergeCell ref="BJM1:BJN1"/>
    <mergeCell ref="BJO1:BJP1"/>
    <mergeCell ref="BJQ1:BJR1"/>
    <mergeCell ref="BJS1:BJT1"/>
    <mergeCell ref="BLQ1:BLR1"/>
    <mergeCell ref="BLS1:BLT1"/>
    <mergeCell ref="BLU1:BLV1"/>
    <mergeCell ref="BLW1:BLX1"/>
    <mergeCell ref="BLY1:BLZ1"/>
    <mergeCell ref="BMA1:BMB1"/>
    <mergeCell ref="BLE1:BLF1"/>
    <mergeCell ref="BLG1:BLH1"/>
    <mergeCell ref="BLI1:BLJ1"/>
    <mergeCell ref="BLK1:BLL1"/>
    <mergeCell ref="BLM1:BLN1"/>
    <mergeCell ref="BLO1:BLP1"/>
    <mergeCell ref="BKS1:BKT1"/>
    <mergeCell ref="BKU1:BKV1"/>
    <mergeCell ref="BKW1:BKX1"/>
    <mergeCell ref="BKY1:BKZ1"/>
    <mergeCell ref="BLA1:BLB1"/>
    <mergeCell ref="BLC1:BLD1"/>
    <mergeCell ref="BNA1:BNB1"/>
    <mergeCell ref="BNC1:BND1"/>
    <mergeCell ref="BNE1:BNF1"/>
    <mergeCell ref="BNG1:BNH1"/>
    <mergeCell ref="BNI1:BNJ1"/>
    <mergeCell ref="BNK1:BNL1"/>
    <mergeCell ref="BMO1:BMP1"/>
    <mergeCell ref="BMQ1:BMR1"/>
    <mergeCell ref="BMS1:BMT1"/>
    <mergeCell ref="BMU1:BMV1"/>
    <mergeCell ref="BMW1:BMX1"/>
    <mergeCell ref="BMY1:BMZ1"/>
    <mergeCell ref="BMC1:BMD1"/>
    <mergeCell ref="BME1:BMF1"/>
    <mergeCell ref="BMG1:BMH1"/>
    <mergeCell ref="BMI1:BMJ1"/>
    <mergeCell ref="BMK1:BML1"/>
    <mergeCell ref="BMM1:BMN1"/>
    <mergeCell ref="BOK1:BOL1"/>
    <mergeCell ref="BOM1:BON1"/>
    <mergeCell ref="BOO1:BOP1"/>
    <mergeCell ref="BOQ1:BOR1"/>
    <mergeCell ref="BOS1:BOT1"/>
    <mergeCell ref="BOU1:BOV1"/>
    <mergeCell ref="BNY1:BNZ1"/>
    <mergeCell ref="BOA1:BOB1"/>
    <mergeCell ref="BOC1:BOD1"/>
    <mergeCell ref="BOE1:BOF1"/>
    <mergeCell ref="BOG1:BOH1"/>
    <mergeCell ref="BOI1:BOJ1"/>
    <mergeCell ref="BNM1:BNN1"/>
    <mergeCell ref="BNO1:BNP1"/>
    <mergeCell ref="BNQ1:BNR1"/>
    <mergeCell ref="BNS1:BNT1"/>
    <mergeCell ref="BNU1:BNV1"/>
    <mergeCell ref="BNW1:BNX1"/>
    <mergeCell ref="BPU1:BPV1"/>
    <mergeCell ref="BPW1:BPX1"/>
    <mergeCell ref="BPY1:BPZ1"/>
    <mergeCell ref="BQA1:BQB1"/>
    <mergeCell ref="BQC1:BQD1"/>
    <mergeCell ref="BQE1:BQF1"/>
    <mergeCell ref="BPI1:BPJ1"/>
    <mergeCell ref="BPK1:BPL1"/>
    <mergeCell ref="BPM1:BPN1"/>
    <mergeCell ref="BPO1:BPP1"/>
    <mergeCell ref="BPQ1:BPR1"/>
    <mergeCell ref="BPS1:BPT1"/>
    <mergeCell ref="BOW1:BOX1"/>
    <mergeCell ref="BOY1:BOZ1"/>
    <mergeCell ref="BPA1:BPB1"/>
    <mergeCell ref="BPC1:BPD1"/>
    <mergeCell ref="BPE1:BPF1"/>
    <mergeCell ref="BPG1:BPH1"/>
    <mergeCell ref="BRE1:BRF1"/>
    <mergeCell ref="BRG1:BRH1"/>
    <mergeCell ref="BRI1:BRJ1"/>
    <mergeCell ref="BRK1:BRL1"/>
    <mergeCell ref="BRM1:BRN1"/>
    <mergeCell ref="BRO1:BRP1"/>
    <mergeCell ref="BQS1:BQT1"/>
    <mergeCell ref="BQU1:BQV1"/>
    <mergeCell ref="BQW1:BQX1"/>
    <mergeCell ref="BQY1:BQZ1"/>
    <mergeCell ref="BRA1:BRB1"/>
    <mergeCell ref="BRC1:BRD1"/>
    <mergeCell ref="BQG1:BQH1"/>
    <mergeCell ref="BQI1:BQJ1"/>
    <mergeCell ref="BQK1:BQL1"/>
    <mergeCell ref="BQM1:BQN1"/>
    <mergeCell ref="BQO1:BQP1"/>
    <mergeCell ref="BQQ1:BQR1"/>
    <mergeCell ref="BSO1:BSP1"/>
    <mergeCell ref="BSQ1:BSR1"/>
    <mergeCell ref="BSS1:BST1"/>
    <mergeCell ref="BSU1:BSV1"/>
    <mergeCell ref="BSW1:BSX1"/>
    <mergeCell ref="BSY1:BSZ1"/>
    <mergeCell ref="BSC1:BSD1"/>
    <mergeCell ref="BSE1:BSF1"/>
    <mergeCell ref="BSG1:BSH1"/>
    <mergeCell ref="BSI1:BSJ1"/>
    <mergeCell ref="BSK1:BSL1"/>
    <mergeCell ref="BSM1:BSN1"/>
    <mergeCell ref="BRQ1:BRR1"/>
    <mergeCell ref="BRS1:BRT1"/>
    <mergeCell ref="BRU1:BRV1"/>
    <mergeCell ref="BRW1:BRX1"/>
    <mergeCell ref="BRY1:BRZ1"/>
    <mergeCell ref="BSA1:BSB1"/>
    <mergeCell ref="BTY1:BTZ1"/>
    <mergeCell ref="BUA1:BUB1"/>
    <mergeCell ref="BUC1:BUD1"/>
    <mergeCell ref="BUE1:BUF1"/>
    <mergeCell ref="BUG1:BUH1"/>
    <mergeCell ref="BUI1:BUJ1"/>
    <mergeCell ref="BTM1:BTN1"/>
    <mergeCell ref="BTO1:BTP1"/>
    <mergeCell ref="BTQ1:BTR1"/>
    <mergeCell ref="BTS1:BTT1"/>
    <mergeCell ref="BTU1:BTV1"/>
    <mergeCell ref="BTW1:BTX1"/>
    <mergeCell ref="BTA1:BTB1"/>
    <mergeCell ref="BTC1:BTD1"/>
    <mergeCell ref="BTE1:BTF1"/>
    <mergeCell ref="BTG1:BTH1"/>
    <mergeCell ref="BTI1:BTJ1"/>
    <mergeCell ref="BTK1:BTL1"/>
    <mergeCell ref="BVI1:BVJ1"/>
    <mergeCell ref="BVK1:BVL1"/>
    <mergeCell ref="BVM1:BVN1"/>
    <mergeCell ref="BVO1:BVP1"/>
    <mergeCell ref="BVQ1:BVR1"/>
    <mergeCell ref="BVS1:BVT1"/>
    <mergeCell ref="BUW1:BUX1"/>
    <mergeCell ref="BUY1:BUZ1"/>
    <mergeCell ref="BVA1:BVB1"/>
    <mergeCell ref="BVC1:BVD1"/>
    <mergeCell ref="BVE1:BVF1"/>
    <mergeCell ref="BVG1:BVH1"/>
    <mergeCell ref="BUK1:BUL1"/>
    <mergeCell ref="BUM1:BUN1"/>
    <mergeCell ref="BUO1:BUP1"/>
    <mergeCell ref="BUQ1:BUR1"/>
    <mergeCell ref="BUS1:BUT1"/>
    <mergeCell ref="BUU1:BUV1"/>
    <mergeCell ref="BWS1:BWT1"/>
    <mergeCell ref="BWU1:BWV1"/>
    <mergeCell ref="BWW1:BWX1"/>
    <mergeCell ref="BWY1:BWZ1"/>
    <mergeCell ref="BXA1:BXB1"/>
    <mergeCell ref="BXC1:BXD1"/>
    <mergeCell ref="BWG1:BWH1"/>
    <mergeCell ref="BWI1:BWJ1"/>
    <mergeCell ref="BWK1:BWL1"/>
    <mergeCell ref="BWM1:BWN1"/>
    <mergeCell ref="BWO1:BWP1"/>
    <mergeCell ref="BWQ1:BWR1"/>
    <mergeCell ref="BVU1:BVV1"/>
    <mergeCell ref="BVW1:BVX1"/>
    <mergeCell ref="BVY1:BVZ1"/>
    <mergeCell ref="BWA1:BWB1"/>
    <mergeCell ref="BWC1:BWD1"/>
    <mergeCell ref="BWE1:BWF1"/>
    <mergeCell ref="BYC1:BYD1"/>
    <mergeCell ref="BYE1:BYF1"/>
    <mergeCell ref="BYG1:BYH1"/>
    <mergeCell ref="BYI1:BYJ1"/>
    <mergeCell ref="BYK1:BYL1"/>
    <mergeCell ref="BYM1:BYN1"/>
    <mergeCell ref="BXQ1:BXR1"/>
    <mergeCell ref="BXS1:BXT1"/>
    <mergeCell ref="BXU1:BXV1"/>
    <mergeCell ref="BXW1:BXX1"/>
    <mergeCell ref="BXY1:BXZ1"/>
    <mergeCell ref="BYA1:BYB1"/>
    <mergeCell ref="BXE1:BXF1"/>
    <mergeCell ref="BXG1:BXH1"/>
    <mergeCell ref="BXI1:BXJ1"/>
    <mergeCell ref="BXK1:BXL1"/>
    <mergeCell ref="BXM1:BXN1"/>
    <mergeCell ref="BXO1:BXP1"/>
    <mergeCell ref="BZM1:BZN1"/>
    <mergeCell ref="BZO1:BZP1"/>
    <mergeCell ref="BZQ1:BZR1"/>
    <mergeCell ref="BZS1:BZT1"/>
    <mergeCell ref="BZU1:BZV1"/>
    <mergeCell ref="BZW1:BZX1"/>
    <mergeCell ref="BZA1:BZB1"/>
    <mergeCell ref="BZC1:BZD1"/>
    <mergeCell ref="BZE1:BZF1"/>
    <mergeCell ref="BZG1:BZH1"/>
    <mergeCell ref="BZI1:BZJ1"/>
    <mergeCell ref="BZK1:BZL1"/>
    <mergeCell ref="BYO1:BYP1"/>
    <mergeCell ref="BYQ1:BYR1"/>
    <mergeCell ref="BYS1:BYT1"/>
    <mergeCell ref="BYU1:BYV1"/>
    <mergeCell ref="BYW1:BYX1"/>
    <mergeCell ref="BYY1:BYZ1"/>
    <mergeCell ref="CAW1:CAX1"/>
    <mergeCell ref="CAY1:CAZ1"/>
    <mergeCell ref="CBA1:CBB1"/>
    <mergeCell ref="CBC1:CBD1"/>
    <mergeCell ref="CBE1:CBF1"/>
    <mergeCell ref="CBG1:CBH1"/>
    <mergeCell ref="CAK1:CAL1"/>
    <mergeCell ref="CAM1:CAN1"/>
    <mergeCell ref="CAO1:CAP1"/>
    <mergeCell ref="CAQ1:CAR1"/>
    <mergeCell ref="CAS1:CAT1"/>
    <mergeCell ref="CAU1:CAV1"/>
    <mergeCell ref="BZY1:BZZ1"/>
    <mergeCell ref="CAA1:CAB1"/>
    <mergeCell ref="CAC1:CAD1"/>
    <mergeCell ref="CAE1:CAF1"/>
    <mergeCell ref="CAG1:CAH1"/>
    <mergeCell ref="CAI1:CAJ1"/>
    <mergeCell ref="CCG1:CCH1"/>
    <mergeCell ref="CCI1:CCJ1"/>
    <mergeCell ref="CCK1:CCL1"/>
    <mergeCell ref="CCM1:CCN1"/>
    <mergeCell ref="CCO1:CCP1"/>
    <mergeCell ref="CCQ1:CCR1"/>
    <mergeCell ref="CBU1:CBV1"/>
    <mergeCell ref="CBW1:CBX1"/>
    <mergeCell ref="CBY1:CBZ1"/>
    <mergeCell ref="CCA1:CCB1"/>
    <mergeCell ref="CCC1:CCD1"/>
    <mergeCell ref="CCE1:CCF1"/>
    <mergeCell ref="CBI1:CBJ1"/>
    <mergeCell ref="CBK1:CBL1"/>
    <mergeCell ref="CBM1:CBN1"/>
    <mergeCell ref="CBO1:CBP1"/>
    <mergeCell ref="CBQ1:CBR1"/>
    <mergeCell ref="CBS1:CBT1"/>
    <mergeCell ref="CDQ1:CDR1"/>
    <mergeCell ref="CDS1:CDT1"/>
    <mergeCell ref="CDU1:CDV1"/>
    <mergeCell ref="CDW1:CDX1"/>
    <mergeCell ref="CDY1:CDZ1"/>
    <mergeCell ref="CEA1:CEB1"/>
    <mergeCell ref="CDE1:CDF1"/>
    <mergeCell ref="CDG1:CDH1"/>
    <mergeCell ref="CDI1:CDJ1"/>
    <mergeCell ref="CDK1:CDL1"/>
    <mergeCell ref="CDM1:CDN1"/>
    <mergeCell ref="CDO1:CDP1"/>
    <mergeCell ref="CCS1:CCT1"/>
    <mergeCell ref="CCU1:CCV1"/>
    <mergeCell ref="CCW1:CCX1"/>
    <mergeCell ref="CCY1:CCZ1"/>
    <mergeCell ref="CDA1:CDB1"/>
    <mergeCell ref="CDC1:CDD1"/>
    <mergeCell ref="CFA1:CFB1"/>
    <mergeCell ref="CFC1:CFD1"/>
    <mergeCell ref="CFE1:CFF1"/>
    <mergeCell ref="CFG1:CFH1"/>
    <mergeCell ref="CFI1:CFJ1"/>
    <mergeCell ref="CFK1:CFL1"/>
    <mergeCell ref="CEO1:CEP1"/>
    <mergeCell ref="CEQ1:CER1"/>
    <mergeCell ref="CES1:CET1"/>
    <mergeCell ref="CEU1:CEV1"/>
    <mergeCell ref="CEW1:CEX1"/>
    <mergeCell ref="CEY1:CEZ1"/>
    <mergeCell ref="CEC1:CED1"/>
    <mergeCell ref="CEE1:CEF1"/>
    <mergeCell ref="CEG1:CEH1"/>
    <mergeCell ref="CEI1:CEJ1"/>
    <mergeCell ref="CEK1:CEL1"/>
    <mergeCell ref="CEM1:CEN1"/>
    <mergeCell ref="CGK1:CGL1"/>
    <mergeCell ref="CGM1:CGN1"/>
    <mergeCell ref="CGO1:CGP1"/>
    <mergeCell ref="CGQ1:CGR1"/>
    <mergeCell ref="CGS1:CGT1"/>
    <mergeCell ref="CGU1:CGV1"/>
    <mergeCell ref="CFY1:CFZ1"/>
    <mergeCell ref="CGA1:CGB1"/>
    <mergeCell ref="CGC1:CGD1"/>
    <mergeCell ref="CGE1:CGF1"/>
    <mergeCell ref="CGG1:CGH1"/>
    <mergeCell ref="CGI1:CGJ1"/>
    <mergeCell ref="CFM1:CFN1"/>
    <mergeCell ref="CFO1:CFP1"/>
    <mergeCell ref="CFQ1:CFR1"/>
    <mergeCell ref="CFS1:CFT1"/>
    <mergeCell ref="CFU1:CFV1"/>
    <mergeCell ref="CFW1:CFX1"/>
    <mergeCell ref="CHU1:CHV1"/>
    <mergeCell ref="CHW1:CHX1"/>
    <mergeCell ref="CHY1:CHZ1"/>
    <mergeCell ref="CIA1:CIB1"/>
    <mergeCell ref="CIC1:CID1"/>
    <mergeCell ref="CIE1:CIF1"/>
    <mergeCell ref="CHI1:CHJ1"/>
    <mergeCell ref="CHK1:CHL1"/>
    <mergeCell ref="CHM1:CHN1"/>
    <mergeCell ref="CHO1:CHP1"/>
    <mergeCell ref="CHQ1:CHR1"/>
    <mergeCell ref="CHS1:CHT1"/>
    <mergeCell ref="CGW1:CGX1"/>
    <mergeCell ref="CGY1:CGZ1"/>
    <mergeCell ref="CHA1:CHB1"/>
    <mergeCell ref="CHC1:CHD1"/>
    <mergeCell ref="CHE1:CHF1"/>
    <mergeCell ref="CHG1:CHH1"/>
    <mergeCell ref="CJE1:CJF1"/>
    <mergeCell ref="CJG1:CJH1"/>
    <mergeCell ref="CJI1:CJJ1"/>
    <mergeCell ref="CJK1:CJL1"/>
    <mergeCell ref="CJM1:CJN1"/>
    <mergeCell ref="CJO1:CJP1"/>
    <mergeCell ref="CIS1:CIT1"/>
    <mergeCell ref="CIU1:CIV1"/>
    <mergeCell ref="CIW1:CIX1"/>
    <mergeCell ref="CIY1:CIZ1"/>
    <mergeCell ref="CJA1:CJB1"/>
    <mergeCell ref="CJC1:CJD1"/>
    <mergeCell ref="CIG1:CIH1"/>
    <mergeCell ref="CII1:CIJ1"/>
    <mergeCell ref="CIK1:CIL1"/>
    <mergeCell ref="CIM1:CIN1"/>
    <mergeCell ref="CIO1:CIP1"/>
    <mergeCell ref="CIQ1:CIR1"/>
    <mergeCell ref="CKO1:CKP1"/>
    <mergeCell ref="CKQ1:CKR1"/>
    <mergeCell ref="CKS1:CKT1"/>
    <mergeCell ref="CKU1:CKV1"/>
    <mergeCell ref="CKW1:CKX1"/>
    <mergeCell ref="CKY1:CKZ1"/>
    <mergeCell ref="CKC1:CKD1"/>
    <mergeCell ref="CKE1:CKF1"/>
    <mergeCell ref="CKG1:CKH1"/>
    <mergeCell ref="CKI1:CKJ1"/>
    <mergeCell ref="CKK1:CKL1"/>
    <mergeCell ref="CKM1:CKN1"/>
    <mergeCell ref="CJQ1:CJR1"/>
    <mergeCell ref="CJS1:CJT1"/>
    <mergeCell ref="CJU1:CJV1"/>
    <mergeCell ref="CJW1:CJX1"/>
    <mergeCell ref="CJY1:CJZ1"/>
    <mergeCell ref="CKA1:CKB1"/>
    <mergeCell ref="CLY1:CLZ1"/>
    <mergeCell ref="CMA1:CMB1"/>
    <mergeCell ref="CMC1:CMD1"/>
    <mergeCell ref="CME1:CMF1"/>
    <mergeCell ref="CMG1:CMH1"/>
    <mergeCell ref="CMI1:CMJ1"/>
    <mergeCell ref="CLM1:CLN1"/>
    <mergeCell ref="CLO1:CLP1"/>
    <mergeCell ref="CLQ1:CLR1"/>
    <mergeCell ref="CLS1:CLT1"/>
    <mergeCell ref="CLU1:CLV1"/>
    <mergeCell ref="CLW1:CLX1"/>
    <mergeCell ref="CLA1:CLB1"/>
    <mergeCell ref="CLC1:CLD1"/>
    <mergeCell ref="CLE1:CLF1"/>
    <mergeCell ref="CLG1:CLH1"/>
    <mergeCell ref="CLI1:CLJ1"/>
    <mergeCell ref="CLK1:CLL1"/>
    <mergeCell ref="CNI1:CNJ1"/>
    <mergeCell ref="CNK1:CNL1"/>
    <mergeCell ref="CNM1:CNN1"/>
    <mergeCell ref="CNO1:CNP1"/>
    <mergeCell ref="CNQ1:CNR1"/>
    <mergeCell ref="CNS1:CNT1"/>
    <mergeCell ref="CMW1:CMX1"/>
    <mergeCell ref="CMY1:CMZ1"/>
    <mergeCell ref="CNA1:CNB1"/>
    <mergeCell ref="CNC1:CND1"/>
    <mergeCell ref="CNE1:CNF1"/>
    <mergeCell ref="CNG1:CNH1"/>
    <mergeCell ref="CMK1:CML1"/>
    <mergeCell ref="CMM1:CMN1"/>
    <mergeCell ref="CMO1:CMP1"/>
    <mergeCell ref="CMQ1:CMR1"/>
    <mergeCell ref="CMS1:CMT1"/>
    <mergeCell ref="CMU1:CMV1"/>
    <mergeCell ref="COS1:COT1"/>
    <mergeCell ref="COU1:COV1"/>
    <mergeCell ref="COW1:COX1"/>
    <mergeCell ref="COY1:COZ1"/>
    <mergeCell ref="CPA1:CPB1"/>
    <mergeCell ref="CPC1:CPD1"/>
    <mergeCell ref="COG1:COH1"/>
    <mergeCell ref="COI1:COJ1"/>
    <mergeCell ref="COK1:COL1"/>
    <mergeCell ref="COM1:CON1"/>
    <mergeCell ref="COO1:COP1"/>
    <mergeCell ref="COQ1:COR1"/>
    <mergeCell ref="CNU1:CNV1"/>
    <mergeCell ref="CNW1:CNX1"/>
    <mergeCell ref="CNY1:CNZ1"/>
    <mergeCell ref="COA1:COB1"/>
    <mergeCell ref="COC1:COD1"/>
    <mergeCell ref="COE1:COF1"/>
    <mergeCell ref="CQC1:CQD1"/>
    <mergeCell ref="CQE1:CQF1"/>
    <mergeCell ref="CQG1:CQH1"/>
    <mergeCell ref="CQI1:CQJ1"/>
    <mergeCell ref="CQK1:CQL1"/>
    <mergeCell ref="CQM1:CQN1"/>
    <mergeCell ref="CPQ1:CPR1"/>
    <mergeCell ref="CPS1:CPT1"/>
    <mergeCell ref="CPU1:CPV1"/>
    <mergeCell ref="CPW1:CPX1"/>
    <mergeCell ref="CPY1:CPZ1"/>
    <mergeCell ref="CQA1:CQB1"/>
    <mergeCell ref="CPE1:CPF1"/>
    <mergeCell ref="CPG1:CPH1"/>
    <mergeCell ref="CPI1:CPJ1"/>
    <mergeCell ref="CPK1:CPL1"/>
    <mergeCell ref="CPM1:CPN1"/>
    <mergeCell ref="CPO1:CPP1"/>
    <mergeCell ref="CRM1:CRN1"/>
    <mergeCell ref="CRO1:CRP1"/>
    <mergeCell ref="CRQ1:CRR1"/>
    <mergeCell ref="CRS1:CRT1"/>
    <mergeCell ref="CRU1:CRV1"/>
    <mergeCell ref="CRW1:CRX1"/>
    <mergeCell ref="CRA1:CRB1"/>
    <mergeCell ref="CRC1:CRD1"/>
    <mergeCell ref="CRE1:CRF1"/>
    <mergeCell ref="CRG1:CRH1"/>
    <mergeCell ref="CRI1:CRJ1"/>
    <mergeCell ref="CRK1:CRL1"/>
    <mergeCell ref="CQO1:CQP1"/>
    <mergeCell ref="CQQ1:CQR1"/>
    <mergeCell ref="CQS1:CQT1"/>
    <mergeCell ref="CQU1:CQV1"/>
    <mergeCell ref="CQW1:CQX1"/>
    <mergeCell ref="CQY1:CQZ1"/>
    <mergeCell ref="CSW1:CSX1"/>
    <mergeCell ref="CSY1:CSZ1"/>
    <mergeCell ref="CTA1:CTB1"/>
    <mergeCell ref="CTC1:CTD1"/>
    <mergeCell ref="CTE1:CTF1"/>
    <mergeCell ref="CTG1:CTH1"/>
    <mergeCell ref="CSK1:CSL1"/>
    <mergeCell ref="CSM1:CSN1"/>
    <mergeCell ref="CSO1:CSP1"/>
    <mergeCell ref="CSQ1:CSR1"/>
    <mergeCell ref="CSS1:CST1"/>
    <mergeCell ref="CSU1:CSV1"/>
    <mergeCell ref="CRY1:CRZ1"/>
    <mergeCell ref="CSA1:CSB1"/>
    <mergeCell ref="CSC1:CSD1"/>
    <mergeCell ref="CSE1:CSF1"/>
    <mergeCell ref="CSG1:CSH1"/>
    <mergeCell ref="CSI1:CSJ1"/>
    <mergeCell ref="CUG1:CUH1"/>
    <mergeCell ref="CUI1:CUJ1"/>
    <mergeCell ref="CUK1:CUL1"/>
    <mergeCell ref="CUM1:CUN1"/>
    <mergeCell ref="CUO1:CUP1"/>
    <mergeCell ref="CUQ1:CUR1"/>
    <mergeCell ref="CTU1:CTV1"/>
    <mergeCell ref="CTW1:CTX1"/>
    <mergeCell ref="CTY1:CTZ1"/>
    <mergeCell ref="CUA1:CUB1"/>
    <mergeCell ref="CUC1:CUD1"/>
    <mergeCell ref="CUE1:CUF1"/>
    <mergeCell ref="CTI1:CTJ1"/>
    <mergeCell ref="CTK1:CTL1"/>
    <mergeCell ref="CTM1:CTN1"/>
    <mergeCell ref="CTO1:CTP1"/>
    <mergeCell ref="CTQ1:CTR1"/>
    <mergeCell ref="CTS1:CTT1"/>
    <mergeCell ref="CVQ1:CVR1"/>
    <mergeCell ref="CVS1:CVT1"/>
    <mergeCell ref="CVU1:CVV1"/>
    <mergeCell ref="CVW1:CVX1"/>
    <mergeCell ref="CVY1:CVZ1"/>
    <mergeCell ref="CWA1:CWB1"/>
    <mergeCell ref="CVE1:CVF1"/>
    <mergeCell ref="CVG1:CVH1"/>
    <mergeCell ref="CVI1:CVJ1"/>
    <mergeCell ref="CVK1:CVL1"/>
    <mergeCell ref="CVM1:CVN1"/>
    <mergeCell ref="CVO1:CVP1"/>
    <mergeCell ref="CUS1:CUT1"/>
    <mergeCell ref="CUU1:CUV1"/>
    <mergeCell ref="CUW1:CUX1"/>
    <mergeCell ref="CUY1:CUZ1"/>
    <mergeCell ref="CVA1:CVB1"/>
    <mergeCell ref="CVC1:CVD1"/>
    <mergeCell ref="CXA1:CXB1"/>
    <mergeCell ref="CXC1:CXD1"/>
    <mergeCell ref="CXE1:CXF1"/>
    <mergeCell ref="CXG1:CXH1"/>
    <mergeCell ref="CXI1:CXJ1"/>
    <mergeCell ref="CXK1:CXL1"/>
    <mergeCell ref="CWO1:CWP1"/>
    <mergeCell ref="CWQ1:CWR1"/>
    <mergeCell ref="CWS1:CWT1"/>
    <mergeCell ref="CWU1:CWV1"/>
    <mergeCell ref="CWW1:CWX1"/>
    <mergeCell ref="CWY1:CWZ1"/>
    <mergeCell ref="CWC1:CWD1"/>
    <mergeCell ref="CWE1:CWF1"/>
    <mergeCell ref="CWG1:CWH1"/>
    <mergeCell ref="CWI1:CWJ1"/>
    <mergeCell ref="CWK1:CWL1"/>
    <mergeCell ref="CWM1:CWN1"/>
    <mergeCell ref="CYK1:CYL1"/>
    <mergeCell ref="CYM1:CYN1"/>
    <mergeCell ref="CYO1:CYP1"/>
    <mergeCell ref="CYQ1:CYR1"/>
    <mergeCell ref="CYS1:CYT1"/>
    <mergeCell ref="CYU1:CYV1"/>
    <mergeCell ref="CXY1:CXZ1"/>
    <mergeCell ref="CYA1:CYB1"/>
    <mergeCell ref="CYC1:CYD1"/>
    <mergeCell ref="CYE1:CYF1"/>
    <mergeCell ref="CYG1:CYH1"/>
    <mergeCell ref="CYI1:CYJ1"/>
    <mergeCell ref="CXM1:CXN1"/>
    <mergeCell ref="CXO1:CXP1"/>
    <mergeCell ref="CXQ1:CXR1"/>
    <mergeCell ref="CXS1:CXT1"/>
    <mergeCell ref="CXU1:CXV1"/>
    <mergeCell ref="CXW1:CXX1"/>
    <mergeCell ref="CZU1:CZV1"/>
    <mergeCell ref="CZW1:CZX1"/>
    <mergeCell ref="CZY1:CZZ1"/>
    <mergeCell ref="DAA1:DAB1"/>
    <mergeCell ref="DAC1:DAD1"/>
    <mergeCell ref="DAE1:DAF1"/>
    <mergeCell ref="CZI1:CZJ1"/>
    <mergeCell ref="CZK1:CZL1"/>
    <mergeCell ref="CZM1:CZN1"/>
    <mergeCell ref="CZO1:CZP1"/>
    <mergeCell ref="CZQ1:CZR1"/>
    <mergeCell ref="CZS1:CZT1"/>
    <mergeCell ref="CYW1:CYX1"/>
    <mergeCell ref="CYY1:CYZ1"/>
    <mergeCell ref="CZA1:CZB1"/>
    <mergeCell ref="CZC1:CZD1"/>
    <mergeCell ref="CZE1:CZF1"/>
    <mergeCell ref="CZG1:CZH1"/>
    <mergeCell ref="DBE1:DBF1"/>
    <mergeCell ref="DBG1:DBH1"/>
    <mergeCell ref="DBI1:DBJ1"/>
    <mergeCell ref="DBK1:DBL1"/>
    <mergeCell ref="DBM1:DBN1"/>
    <mergeCell ref="DBO1:DBP1"/>
    <mergeCell ref="DAS1:DAT1"/>
    <mergeCell ref="DAU1:DAV1"/>
    <mergeCell ref="DAW1:DAX1"/>
    <mergeCell ref="DAY1:DAZ1"/>
    <mergeCell ref="DBA1:DBB1"/>
    <mergeCell ref="DBC1:DBD1"/>
    <mergeCell ref="DAG1:DAH1"/>
    <mergeCell ref="DAI1:DAJ1"/>
    <mergeCell ref="DAK1:DAL1"/>
    <mergeCell ref="DAM1:DAN1"/>
    <mergeCell ref="DAO1:DAP1"/>
    <mergeCell ref="DAQ1:DAR1"/>
    <mergeCell ref="DCO1:DCP1"/>
    <mergeCell ref="DCQ1:DCR1"/>
    <mergeCell ref="DCS1:DCT1"/>
    <mergeCell ref="DCU1:DCV1"/>
    <mergeCell ref="DCW1:DCX1"/>
    <mergeCell ref="DCY1:DCZ1"/>
    <mergeCell ref="DCC1:DCD1"/>
    <mergeCell ref="DCE1:DCF1"/>
    <mergeCell ref="DCG1:DCH1"/>
    <mergeCell ref="DCI1:DCJ1"/>
    <mergeCell ref="DCK1:DCL1"/>
    <mergeCell ref="DCM1:DCN1"/>
    <mergeCell ref="DBQ1:DBR1"/>
    <mergeCell ref="DBS1:DBT1"/>
    <mergeCell ref="DBU1:DBV1"/>
    <mergeCell ref="DBW1:DBX1"/>
    <mergeCell ref="DBY1:DBZ1"/>
    <mergeCell ref="DCA1:DCB1"/>
    <mergeCell ref="DDY1:DDZ1"/>
    <mergeCell ref="DEA1:DEB1"/>
    <mergeCell ref="DEC1:DED1"/>
    <mergeCell ref="DEE1:DEF1"/>
    <mergeCell ref="DEG1:DEH1"/>
    <mergeCell ref="DEI1:DEJ1"/>
    <mergeCell ref="DDM1:DDN1"/>
    <mergeCell ref="DDO1:DDP1"/>
    <mergeCell ref="DDQ1:DDR1"/>
    <mergeCell ref="DDS1:DDT1"/>
    <mergeCell ref="DDU1:DDV1"/>
    <mergeCell ref="DDW1:DDX1"/>
    <mergeCell ref="DDA1:DDB1"/>
    <mergeCell ref="DDC1:DDD1"/>
    <mergeCell ref="DDE1:DDF1"/>
    <mergeCell ref="DDG1:DDH1"/>
    <mergeCell ref="DDI1:DDJ1"/>
    <mergeCell ref="DDK1:DDL1"/>
    <mergeCell ref="DFI1:DFJ1"/>
    <mergeCell ref="DFK1:DFL1"/>
    <mergeCell ref="DFM1:DFN1"/>
    <mergeCell ref="DFO1:DFP1"/>
    <mergeCell ref="DFQ1:DFR1"/>
    <mergeCell ref="DFS1:DFT1"/>
    <mergeCell ref="DEW1:DEX1"/>
    <mergeCell ref="DEY1:DEZ1"/>
    <mergeCell ref="DFA1:DFB1"/>
    <mergeCell ref="DFC1:DFD1"/>
    <mergeCell ref="DFE1:DFF1"/>
    <mergeCell ref="DFG1:DFH1"/>
    <mergeCell ref="DEK1:DEL1"/>
    <mergeCell ref="DEM1:DEN1"/>
    <mergeCell ref="DEO1:DEP1"/>
    <mergeCell ref="DEQ1:DER1"/>
    <mergeCell ref="DES1:DET1"/>
    <mergeCell ref="DEU1:DEV1"/>
    <mergeCell ref="DGS1:DGT1"/>
    <mergeCell ref="DGU1:DGV1"/>
    <mergeCell ref="DGW1:DGX1"/>
    <mergeCell ref="DGY1:DGZ1"/>
    <mergeCell ref="DHA1:DHB1"/>
    <mergeCell ref="DHC1:DHD1"/>
    <mergeCell ref="DGG1:DGH1"/>
    <mergeCell ref="DGI1:DGJ1"/>
    <mergeCell ref="DGK1:DGL1"/>
    <mergeCell ref="DGM1:DGN1"/>
    <mergeCell ref="DGO1:DGP1"/>
    <mergeCell ref="DGQ1:DGR1"/>
    <mergeCell ref="DFU1:DFV1"/>
    <mergeCell ref="DFW1:DFX1"/>
    <mergeCell ref="DFY1:DFZ1"/>
    <mergeCell ref="DGA1:DGB1"/>
    <mergeCell ref="DGC1:DGD1"/>
    <mergeCell ref="DGE1:DGF1"/>
    <mergeCell ref="DIC1:DID1"/>
    <mergeCell ref="DIE1:DIF1"/>
    <mergeCell ref="DIG1:DIH1"/>
    <mergeCell ref="DII1:DIJ1"/>
    <mergeCell ref="DIK1:DIL1"/>
    <mergeCell ref="DIM1:DIN1"/>
    <mergeCell ref="DHQ1:DHR1"/>
    <mergeCell ref="DHS1:DHT1"/>
    <mergeCell ref="DHU1:DHV1"/>
    <mergeCell ref="DHW1:DHX1"/>
    <mergeCell ref="DHY1:DHZ1"/>
    <mergeCell ref="DIA1:DIB1"/>
    <mergeCell ref="DHE1:DHF1"/>
    <mergeCell ref="DHG1:DHH1"/>
    <mergeCell ref="DHI1:DHJ1"/>
    <mergeCell ref="DHK1:DHL1"/>
    <mergeCell ref="DHM1:DHN1"/>
    <mergeCell ref="DHO1:DHP1"/>
    <mergeCell ref="DJM1:DJN1"/>
    <mergeCell ref="DJO1:DJP1"/>
    <mergeCell ref="DJQ1:DJR1"/>
    <mergeCell ref="DJS1:DJT1"/>
    <mergeCell ref="DJU1:DJV1"/>
    <mergeCell ref="DJW1:DJX1"/>
    <mergeCell ref="DJA1:DJB1"/>
    <mergeCell ref="DJC1:DJD1"/>
    <mergeCell ref="DJE1:DJF1"/>
    <mergeCell ref="DJG1:DJH1"/>
    <mergeCell ref="DJI1:DJJ1"/>
    <mergeCell ref="DJK1:DJL1"/>
    <mergeCell ref="DIO1:DIP1"/>
    <mergeCell ref="DIQ1:DIR1"/>
    <mergeCell ref="DIS1:DIT1"/>
    <mergeCell ref="DIU1:DIV1"/>
    <mergeCell ref="DIW1:DIX1"/>
    <mergeCell ref="DIY1:DIZ1"/>
    <mergeCell ref="DKW1:DKX1"/>
    <mergeCell ref="DKY1:DKZ1"/>
    <mergeCell ref="DLA1:DLB1"/>
    <mergeCell ref="DLC1:DLD1"/>
    <mergeCell ref="DLE1:DLF1"/>
    <mergeCell ref="DLG1:DLH1"/>
    <mergeCell ref="DKK1:DKL1"/>
    <mergeCell ref="DKM1:DKN1"/>
    <mergeCell ref="DKO1:DKP1"/>
    <mergeCell ref="DKQ1:DKR1"/>
    <mergeCell ref="DKS1:DKT1"/>
    <mergeCell ref="DKU1:DKV1"/>
    <mergeCell ref="DJY1:DJZ1"/>
    <mergeCell ref="DKA1:DKB1"/>
    <mergeCell ref="DKC1:DKD1"/>
    <mergeCell ref="DKE1:DKF1"/>
    <mergeCell ref="DKG1:DKH1"/>
    <mergeCell ref="DKI1:DKJ1"/>
    <mergeCell ref="DMG1:DMH1"/>
    <mergeCell ref="DMI1:DMJ1"/>
    <mergeCell ref="DMK1:DML1"/>
    <mergeCell ref="DMM1:DMN1"/>
    <mergeCell ref="DMO1:DMP1"/>
    <mergeCell ref="DMQ1:DMR1"/>
    <mergeCell ref="DLU1:DLV1"/>
    <mergeCell ref="DLW1:DLX1"/>
    <mergeCell ref="DLY1:DLZ1"/>
    <mergeCell ref="DMA1:DMB1"/>
    <mergeCell ref="DMC1:DMD1"/>
    <mergeCell ref="DME1:DMF1"/>
    <mergeCell ref="DLI1:DLJ1"/>
    <mergeCell ref="DLK1:DLL1"/>
    <mergeCell ref="DLM1:DLN1"/>
    <mergeCell ref="DLO1:DLP1"/>
    <mergeCell ref="DLQ1:DLR1"/>
    <mergeCell ref="DLS1:DLT1"/>
    <mergeCell ref="DNQ1:DNR1"/>
    <mergeCell ref="DNS1:DNT1"/>
    <mergeCell ref="DNU1:DNV1"/>
    <mergeCell ref="DNW1:DNX1"/>
    <mergeCell ref="DNY1:DNZ1"/>
    <mergeCell ref="DOA1:DOB1"/>
    <mergeCell ref="DNE1:DNF1"/>
    <mergeCell ref="DNG1:DNH1"/>
    <mergeCell ref="DNI1:DNJ1"/>
    <mergeCell ref="DNK1:DNL1"/>
    <mergeCell ref="DNM1:DNN1"/>
    <mergeCell ref="DNO1:DNP1"/>
    <mergeCell ref="DMS1:DMT1"/>
    <mergeCell ref="DMU1:DMV1"/>
    <mergeCell ref="DMW1:DMX1"/>
    <mergeCell ref="DMY1:DMZ1"/>
    <mergeCell ref="DNA1:DNB1"/>
    <mergeCell ref="DNC1:DND1"/>
    <mergeCell ref="DPA1:DPB1"/>
    <mergeCell ref="DPC1:DPD1"/>
    <mergeCell ref="DPE1:DPF1"/>
    <mergeCell ref="DPG1:DPH1"/>
    <mergeCell ref="DPI1:DPJ1"/>
    <mergeCell ref="DPK1:DPL1"/>
    <mergeCell ref="DOO1:DOP1"/>
    <mergeCell ref="DOQ1:DOR1"/>
    <mergeCell ref="DOS1:DOT1"/>
    <mergeCell ref="DOU1:DOV1"/>
    <mergeCell ref="DOW1:DOX1"/>
    <mergeCell ref="DOY1:DOZ1"/>
    <mergeCell ref="DOC1:DOD1"/>
    <mergeCell ref="DOE1:DOF1"/>
    <mergeCell ref="DOG1:DOH1"/>
    <mergeCell ref="DOI1:DOJ1"/>
    <mergeCell ref="DOK1:DOL1"/>
    <mergeCell ref="DOM1:DON1"/>
    <mergeCell ref="DQK1:DQL1"/>
    <mergeCell ref="DQM1:DQN1"/>
    <mergeCell ref="DQO1:DQP1"/>
    <mergeCell ref="DQQ1:DQR1"/>
    <mergeCell ref="DQS1:DQT1"/>
    <mergeCell ref="DQU1:DQV1"/>
    <mergeCell ref="DPY1:DPZ1"/>
    <mergeCell ref="DQA1:DQB1"/>
    <mergeCell ref="DQC1:DQD1"/>
    <mergeCell ref="DQE1:DQF1"/>
    <mergeCell ref="DQG1:DQH1"/>
    <mergeCell ref="DQI1:DQJ1"/>
    <mergeCell ref="DPM1:DPN1"/>
    <mergeCell ref="DPO1:DPP1"/>
    <mergeCell ref="DPQ1:DPR1"/>
    <mergeCell ref="DPS1:DPT1"/>
    <mergeCell ref="DPU1:DPV1"/>
    <mergeCell ref="DPW1:DPX1"/>
    <mergeCell ref="DRU1:DRV1"/>
    <mergeCell ref="DRW1:DRX1"/>
    <mergeCell ref="DRY1:DRZ1"/>
    <mergeCell ref="DSA1:DSB1"/>
    <mergeCell ref="DSC1:DSD1"/>
    <mergeCell ref="DSE1:DSF1"/>
    <mergeCell ref="DRI1:DRJ1"/>
    <mergeCell ref="DRK1:DRL1"/>
    <mergeCell ref="DRM1:DRN1"/>
    <mergeCell ref="DRO1:DRP1"/>
    <mergeCell ref="DRQ1:DRR1"/>
    <mergeCell ref="DRS1:DRT1"/>
    <mergeCell ref="DQW1:DQX1"/>
    <mergeCell ref="DQY1:DQZ1"/>
    <mergeCell ref="DRA1:DRB1"/>
    <mergeCell ref="DRC1:DRD1"/>
    <mergeCell ref="DRE1:DRF1"/>
    <mergeCell ref="DRG1:DRH1"/>
    <mergeCell ref="DTE1:DTF1"/>
    <mergeCell ref="DTG1:DTH1"/>
    <mergeCell ref="DTI1:DTJ1"/>
    <mergeCell ref="DTK1:DTL1"/>
    <mergeCell ref="DTM1:DTN1"/>
    <mergeCell ref="DTO1:DTP1"/>
    <mergeCell ref="DSS1:DST1"/>
    <mergeCell ref="DSU1:DSV1"/>
    <mergeCell ref="DSW1:DSX1"/>
    <mergeCell ref="DSY1:DSZ1"/>
    <mergeCell ref="DTA1:DTB1"/>
    <mergeCell ref="DTC1:DTD1"/>
    <mergeCell ref="DSG1:DSH1"/>
    <mergeCell ref="DSI1:DSJ1"/>
    <mergeCell ref="DSK1:DSL1"/>
    <mergeCell ref="DSM1:DSN1"/>
    <mergeCell ref="DSO1:DSP1"/>
    <mergeCell ref="DSQ1:DSR1"/>
    <mergeCell ref="DUO1:DUP1"/>
    <mergeCell ref="DUQ1:DUR1"/>
    <mergeCell ref="DUS1:DUT1"/>
    <mergeCell ref="DUU1:DUV1"/>
    <mergeCell ref="DUW1:DUX1"/>
    <mergeCell ref="DUY1:DUZ1"/>
    <mergeCell ref="DUC1:DUD1"/>
    <mergeCell ref="DUE1:DUF1"/>
    <mergeCell ref="DUG1:DUH1"/>
    <mergeCell ref="DUI1:DUJ1"/>
    <mergeCell ref="DUK1:DUL1"/>
    <mergeCell ref="DUM1:DUN1"/>
    <mergeCell ref="DTQ1:DTR1"/>
    <mergeCell ref="DTS1:DTT1"/>
    <mergeCell ref="DTU1:DTV1"/>
    <mergeCell ref="DTW1:DTX1"/>
    <mergeCell ref="DTY1:DTZ1"/>
    <mergeCell ref="DUA1:DUB1"/>
    <mergeCell ref="DVY1:DVZ1"/>
    <mergeCell ref="DWA1:DWB1"/>
    <mergeCell ref="DWC1:DWD1"/>
    <mergeCell ref="DWE1:DWF1"/>
    <mergeCell ref="DWG1:DWH1"/>
    <mergeCell ref="DWI1:DWJ1"/>
    <mergeCell ref="DVM1:DVN1"/>
    <mergeCell ref="DVO1:DVP1"/>
    <mergeCell ref="DVQ1:DVR1"/>
    <mergeCell ref="DVS1:DVT1"/>
    <mergeCell ref="DVU1:DVV1"/>
    <mergeCell ref="DVW1:DVX1"/>
    <mergeCell ref="DVA1:DVB1"/>
    <mergeCell ref="DVC1:DVD1"/>
    <mergeCell ref="DVE1:DVF1"/>
    <mergeCell ref="DVG1:DVH1"/>
    <mergeCell ref="DVI1:DVJ1"/>
    <mergeCell ref="DVK1:DVL1"/>
    <mergeCell ref="DXI1:DXJ1"/>
    <mergeCell ref="DXK1:DXL1"/>
    <mergeCell ref="DXM1:DXN1"/>
    <mergeCell ref="DXO1:DXP1"/>
    <mergeCell ref="DXQ1:DXR1"/>
    <mergeCell ref="DXS1:DXT1"/>
    <mergeCell ref="DWW1:DWX1"/>
    <mergeCell ref="DWY1:DWZ1"/>
    <mergeCell ref="DXA1:DXB1"/>
    <mergeCell ref="DXC1:DXD1"/>
    <mergeCell ref="DXE1:DXF1"/>
    <mergeCell ref="DXG1:DXH1"/>
    <mergeCell ref="DWK1:DWL1"/>
    <mergeCell ref="DWM1:DWN1"/>
    <mergeCell ref="DWO1:DWP1"/>
    <mergeCell ref="DWQ1:DWR1"/>
    <mergeCell ref="DWS1:DWT1"/>
    <mergeCell ref="DWU1:DWV1"/>
    <mergeCell ref="DYS1:DYT1"/>
    <mergeCell ref="DYU1:DYV1"/>
    <mergeCell ref="DYW1:DYX1"/>
    <mergeCell ref="DYY1:DYZ1"/>
    <mergeCell ref="DZA1:DZB1"/>
    <mergeCell ref="DZC1:DZD1"/>
    <mergeCell ref="DYG1:DYH1"/>
    <mergeCell ref="DYI1:DYJ1"/>
    <mergeCell ref="DYK1:DYL1"/>
    <mergeCell ref="DYM1:DYN1"/>
    <mergeCell ref="DYO1:DYP1"/>
    <mergeCell ref="DYQ1:DYR1"/>
    <mergeCell ref="DXU1:DXV1"/>
    <mergeCell ref="DXW1:DXX1"/>
    <mergeCell ref="DXY1:DXZ1"/>
    <mergeCell ref="DYA1:DYB1"/>
    <mergeCell ref="DYC1:DYD1"/>
    <mergeCell ref="DYE1:DYF1"/>
    <mergeCell ref="EAC1:EAD1"/>
    <mergeCell ref="EAE1:EAF1"/>
    <mergeCell ref="EAG1:EAH1"/>
    <mergeCell ref="EAI1:EAJ1"/>
    <mergeCell ref="EAK1:EAL1"/>
    <mergeCell ref="EAM1:EAN1"/>
    <mergeCell ref="DZQ1:DZR1"/>
    <mergeCell ref="DZS1:DZT1"/>
    <mergeCell ref="DZU1:DZV1"/>
    <mergeCell ref="DZW1:DZX1"/>
    <mergeCell ref="DZY1:DZZ1"/>
    <mergeCell ref="EAA1:EAB1"/>
    <mergeCell ref="DZE1:DZF1"/>
    <mergeCell ref="DZG1:DZH1"/>
    <mergeCell ref="DZI1:DZJ1"/>
    <mergeCell ref="DZK1:DZL1"/>
    <mergeCell ref="DZM1:DZN1"/>
    <mergeCell ref="DZO1:DZP1"/>
    <mergeCell ref="EBM1:EBN1"/>
    <mergeCell ref="EBO1:EBP1"/>
    <mergeCell ref="EBQ1:EBR1"/>
    <mergeCell ref="EBS1:EBT1"/>
    <mergeCell ref="EBU1:EBV1"/>
    <mergeCell ref="EBW1:EBX1"/>
    <mergeCell ref="EBA1:EBB1"/>
    <mergeCell ref="EBC1:EBD1"/>
    <mergeCell ref="EBE1:EBF1"/>
    <mergeCell ref="EBG1:EBH1"/>
    <mergeCell ref="EBI1:EBJ1"/>
    <mergeCell ref="EBK1:EBL1"/>
    <mergeCell ref="EAO1:EAP1"/>
    <mergeCell ref="EAQ1:EAR1"/>
    <mergeCell ref="EAS1:EAT1"/>
    <mergeCell ref="EAU1:EAV1"/>
    <mergeCell ref="EAW1:EAX1"/>
    <mergeCell ref="EAY1:EAZ1"/>
    <mergeCell ref="ECW1:ECX1"/>
    <mergeCell ref="ECY1:ECZ1"/>
    <mergeCell ref="EDA1:EDB1"/>
    <mergeCell ref="EDC1:EDD1"/>
    <mergeCell ref="EDE1:EDF1"/>
    <mergeCell ref="EDG1:EDH1"/>
    <mergeCell ref="ECK1:ECL1"/>
    <mergeCell ref="ECM1:ECN1"/>
    <mergeCell ref="ECO1:ECP1"/>
    <mergeCell ref="ECQ1:ECR1"/>
    <mergeCell ref="ECS1:ECT1"/>
    <mergeCell ref="ECU1:ECV1"/>
    <mergeCell ref="EBY1:EBZ1"/>
    <mergeCell ref="ECA1:ECB1"/>
    <mergeCell ref="ECC1:ECD1"/>
    <mergeCell ref="ECE1:ECF1"/>
    <mergeCell ref="ECG1:ECH1"/>
    <mergeCell ref="ECI1:ECJ1"/>
    <mergeCell ref="EEG1:EEH1"/>
    <mergeCell ref="EEI1:EEJ1"/>
    <mergeCell ref="EEK1:EEL1"/>
    <mergeCell ref="EEM1:EEN1"/>
    <mergeCell ref="EEO1:EEP1"/>
    <mergeCell ref="EEQ1:EER1"/>
    <mergeCell ref="EDU1:EDV1"/>
    <mergeCell ref="EDW1:EDX1"/>
    <mergeCell ref="EDY1:EDZ1"/>
    <mergeCell ref="EEA1:EEB1"/>
    <mergeCell ref="EEC1:EED1"/>
    <mergeCell ref="EEE1:EEF1"/>
    <mergeCell ref="EDI1:EDJ1"/>
    <mergeCell ref="EDK1:EDL1"/>
    <mergeCell ref="EDM1:EDN1"/>
    <mergeCell ref="EDO1:EDP1"/>
    <mergeCell ref="EDQ1:EDR1"/>
    <mergeCell ref="EDS1:EDT1"/>
    <mergeCell ref="EFQ1:EFR1"/>
    <mergeCell ref="EFS1:EFT1"/>
    <mergeCell ref="EFU1:EFV1"/>
    <mergeCell ref="EFW1:EFX1"/>
    <mergeCell ref="EFY1:EFZ1"/>
    <mergeCell ref="EGA1:EGB1"/>
    <mergeCell ref="EFE1:EFF1"/>
    <mergeCell ref="EFG1:EFH1"/>
    <mergeCell ref="EFI1:EFJ1"/>
    <mergeCell ref="EFK1:EFL1"/>
    <mergeCell ref="EFM1:EFN1"/>
    <mergeCell ref="EFO1:EFP1"/>
    <mergeCell ref="EES1:EET1"/>
    <mergeCell ref="EEU1:EEV1"/>
    <mergeCell ref="EEW1:EEX1"/>
    <mergeCell ref="EEY1:EEZ1"/>
    <mergeCell ref="EFA1:EFB1"/>
    <mergeCell ref="EFC1:EFD1"/>
    <mergeCell ref="EHA1:EHB1"/>
    <mergeCell ref="EHC1:EHD1"/>
    <mergeCell ref="EHE1:EHF1"/>
    <mergeCell ref="EHG1:EHH1"/>
    <mergeCell ref="EHI1:EHJ1"/>
    <mergeCell ref="EHK1:EHL1"/>
    <mergeCell ref="EGO1:EGP1"/>
    <mergeCell ref="EGQ1:EGR1"/>
    <mergeCell ref="EGS1:EGT1"/>
    <mergeCell ref="EGU1:EGV1"/>
    <mergeCell ref="EGW1:EGX1"/>
    <mergeCell ref="EGY1:EGZ1"/>
    <mergeCell ref="EGC1:EGD1"/>
    <mergeCell ref="EGE1:EGF1"/>
    <mergeCell ref="EGG1:EGH1"/>
    <mergeCell ref="EGI1:EGJ1"/>
    <mergeCell ref="EGK1:EGL1"/>
    <mergeCell ref="EGM1:EGN1"/>
    <mergeCell ref="EIK1:EIL1"/>
    <mergeCell ref="EIM1:EIN1"/>
    <mergeCell ref="EIO1:EIP1"/>
    <mergeCell ref="EIQ1:EIR1"/>
    <mergeCell ref="EIS1:EIT1"/>
    <mergeCell ref="EIU1:EIV1"/>
    <mergeCell ref="EHY1:EHZ1"/>
    <mergeCell ref="EIA1:EIB1"/>
    <mergeCell ref="EIC1:EID1"/>
    <mergeCell ref="EIE1:EIF1"/>
    <mergeCell ref="EIG1:EIH1"/>
    <mergeCell ref="EII1:EIJ1"/>
    <mergeCell ref="EHM1:EHN1"/>
    <mergeCell ref="EHO1:EHP1"/>
    <mergeCell ref="EHQ1:EHR1"/>
    <mergeCell ref="EHS1:EHT1"/>
    <mergeCell ref="EHU1:EHV1"/>
    <mergeCell ref="EHW1:EHX1"/>
    <mergeCell ref="EJU1:EJV1"/>
    <mergeCell ref="EJW1:EJX1"/>
    <mergeCell ref="EJY1:EJZ1"/>
    <mergeCell ref="EKA1:EKB1"/>
    <mergeCell ref="EKC1:EKD1"/>
    <mergeCell ref="EKE1:EKF1"/>
    <mergeCell ref="EJI1:EJJ1"/>
    <mergeCell ref="EJK1:EJL1"/>
    <mergeCell ref="EJM1:EJN1"/>
    <mergeCell ref="EJO1:EJP1"/>
    <mergeCell ref="EJQ1:EJR1"/>
    <mergeCell ref="EJS1:EJT1"/>
    <mergeCell ref="EIW1:EIX1"/>
    <mergeCell ref="EIY1:EIZ1"/>
    <mergeCell ref="EJA1:EJB1"/>
    <mergeCell ref="EJC1:EJD1"/>
    <mergeCell ref="EJE1:EJF1"/>
    <mergeCell ref="EJG1:EJH1"/>
    <mergeCell ref="ELE1:ELF1"/>
    <mergeCell ref="ELG1:ELH1"/>
    <mergeCell ref="ELI1:ELJ1"/>
    <mergeCell ref="ELK1:ELL1"/>
    <mergeCell ref="ELM1:ELN1"/>
    <mergeCell ref="ELO1:ELP1"/>
    <mergeCell ref="EKS1:EKT1"/>
    <mergeCell ref="EKU1:EKV1"/>
    <mergeCell ref="EKW1:EKX1"/>
    <mergeCell ref="EKY1:EKZ1"/>
    <mergeCell ref="ELA1:ELB1"/>
    <mergeCell ref="ELC1:ELD1"/>
    <mergeCell ref="EKG1:EKH1"/>
    <mergeCell ref="EKI1:EKJ1"/>
    <mergeCell ref="EKK1:EKL1"/>
    <mergeCell ref="EKM1:EKN1"/>
    <mergeCell ref="EKO1:EKP1"/>
    <mergeCell ref="EKQ1:EKR1"/>
    <mergeCell ref="EMO1:EMP1"/>
    <mergeCell ref="EMQ1:EMR1"/>
    <mergeCell ref="EMS1:EMT1"/>
    <mergeCell ref="EMU1:EMV1"/>
    <mergeCell ref="EMW1:EMX1"/>
    <mergeCell ref="EMY1:EMZ1"/>
    <mergeCell ref="EMC1:EMD1"/>
    <mergeCell ref="EME1:EMF1"/>
    <mergeCell ref="EMG1:EMH1"/>
    <mergeCell ref="EMI1:EMJ1"/>
    <mergeCell ref="EMK1:EML1"/>
    <mergeCell ref="EMM1:EMN1"/>
    <mergeCell ref="ELQ1:ELR1"/>
    <mergeCell ref="ELS1:ELT1"/>
    <mergeCell ref="ELU1:ELV1"/>
    <mergeCell ref="ELW1:ELX1"/>
    <mergeCell ref="ELY1:ELZ1"/>
    <mergeCell ref="EMA1:EMB1"/>
    <mergeCell ref="ENY1:ENZ1"/>
    <mergeCell ref="EOA1:EOB1"/>
    <mergeCell ref="EOC1:EOD1"/>
    <mergeCell ref="EOE1:EOF1"/>
    <mergeCell ref="EOG1:EOH1"/>
    <mergeCell ref="EOI1:EOJ1"/>
    <mergeCell ref="ENM1:ENN1"/>
    <mergeCell ref="ENO1:ENP1"/>
    <mergeCell ref="ENQ1:ENR1"/>
    <mergeCell ref="ENS1:ENT1"/>
    <mergeCell ref="ENU1:ENV1"/>
    <mergeCell ref="ENW1:ENX1"/>
    <mergeCell ref="ENA1:ENB1"/>
    <mergeCell ref="ENC1:END1"/>
    <mergeCell ref="ENE1:ENF1"/>
    <mergeCell ref="ENG1:ENH1"/>
    <mergeCell ref="ENI1:ENJ1"/>
    <mergeCell ref="ENK1:ENL1"/>
    <mergeCell ref="EPI1:EPJ1"/>
    <mergeCell ref="EPK1:EPL1"/>
    <mergeCell ref="EPM1:EPN1"/>
    <mergeCell ref="EPO1:EPP1"/>
    <mergeCell ref="EPQ1:EPR1"/>
    <mergeCell ref="EPS1:EPT1"/>
    <mergeCell ref="EOW1:EOX1"/>
    <mergeCell ref="EOY1:EOZ1"/>
    <mergeCell ref="EPA1:EPB1"/>
    <mergeCell ref="EPC1:EPD1"/>
    <mergeCell ref="EPE1:EPF1"/>
    <mergeCell ref="EPG1:EPH1"/>
    <mergeCell ref="EOK1:EOL1"/>
    <mergeCell ref="EOM1:EON1"/>
    <mergeCell ref="EOO1:EOP1"/>
    <mergeCell ref="EOQ1:EOR1"/>
    <mergeCell ref="EOS1:EOT1"/>
    <mergeCell ref="EOU1:EOV1"/>
    <mergeCell ref="EQS1:EQT1"/>
    <mergeCell ref="EQU1:EQV1"/>
    <mergeCell ref="EQW1:EQX1"/>
    <mergeCell ref="EQY1:EQZ1"/>
    <mergeCell ref="ERA1:ERB1"/>
    <mergeCell ref="ERC1:ERD1"/>
    <mergeCell ref="EQG1:EQH1"/>
    <mergeCell ref="EQI1:EQJ1"/>
    <mergeCell ref="EQK1:EQL1"/>
    <mergeCell ref="EQM1:EQN1"/>
    <mergeCell ref="EQO1:EQP1"/>
    <mergeCell ref="EQQ1:EQR1"/>
    <mergeCell ref="EPU1:EPV1"/>
    <mergeCell ref="EPW1:EPX1"/>
    <mergeCell ref="EPY1:EPZ1"/>
    <mergeCell ref="EQA1:EQB1"/>
    <mergeCell ref="EQC1:EQD1"/>
    <mergeCell ref="EQE1:EQF1"/>
    <mergeCell ref="ESC1:ESD1"/>
    <mergeCell ref="ESE1:ESF1"/>
    <mergeCell ref="ESG1:ESH1"/>
    <mergeCell ref="ESI1:ESJ1"/>
    <mergeCell ref="ESK1:ESL1"/>
    <mergeCell ref="ESM1:ESN1"/>
    <mergeCell ref="ERQ1:ERR1"/>
    <mergeCell ref="ERS1:ERT1"/>
    <mergeCell ref="ERU1:ERV1"/>
    <mergeCell ref="ERW1:ERX1"/>
    <mergeCell ref="ERY1:ERZ1"/>
    <mergeCell ref="ESA1:ESB1"/>
    <mergeCell ref="ERE1:ERF1"/>
    <mergeCell ref="ERG1:ERH1"/>
    <mergeCell ref="ERI1:ERJ1"/>
    <mergeCell ref="ERK1:ERL1"/>
    <mergeCell ref="ERM1:ERN1"/>
    <mergeCell ref="ERO1:ERP1"/>
    <mergeCell ref="ETM1:ETN1"/>
    <mergeCell ref="ETO1:ETP1"/>
    <mergeCell ref="ETQ1:ETR1"/>
    <mergeCell ref="ETS1:ETT1"/>
    <mergeCell ref="ETU1:ETV1"/>
    <mergeCell ref="ETW1:ETX1"/>
    <mergeCell ref="ETA1:ETB1"/>
    <mergeCell ref="ETC1:ETD1"/>
    <mergeCell ref="ETE1:ETF1"/>
    <mergeCell ref="ETG1:ETH1"/>
    <mergeCell ref="ETI1:ETJ1"/>
    <mergeCell ref="ETK1:ETL1"/>
    <mergeCell ref="ESO1:ESP1"/>
    <mergeCell ref="ESQ1:ESR1"/>
    <mergeCell ref="ESS1:EST1"/>
    <mergeCell ref="ESU1:ESV1"/>
    <mergeCell ref="ESW1:ESX1"/>
    <mergeCell ref="ESY1:ESZ1"/>
    <mergeCell ref="EUW1:EUX1"/>
    <mergeCell ref="EUY1:EUZ1"/>
    <mergeCell ref="EVA1:EVB1"/>
    <mergeCell ref="EVC1:EVD1"/>
    <mergeCell ref="EVE1:EVF1"/>
    <mergeCell ref="EVG1:EVH1"/>
    <mergeCell ref="EUK1:EUL1"/>
    <mergeCell ref="EUM1:EUN1"/>
    <mergeCell ref="EUO1:EUP1"/>
    <mergeCell ref="EUQ1:EUR1"/>
    <mergeCell ref="EUS1:EUT1"/>
    <mergeCell ref="EUU1:EUV1"/>
    <mergeCell ref="ETY1:ETZ1"/>
    <mergeCell ref="EUA1:EUB1"/>
    <mergeCell ref="EUC1:EUD1"/>
    <mergeCell ref="EUE1:EUF1"/>
    <mergeCell ref="EUG1:EUH1"/>
    <mergeCell ref="EUI1:EUJ1"/>
    <mergeCell ref="EWG1:EWH1"/>
    <mergeCell ref="EWI1:EWJ1"/>
    <mergeCell ref="EWK1:EWL1"/>
    <mergeCell ref="EWM1:EWN1"/>
    <mergeCell ref="EWO1:EWP1"/>
    <mergeCell ref="EWQ1:EWR1"/>
    <mergeCell ref="EVU1:EVV1"/>
    <mergeCell ref="EVW1:EVX1"/>
    <mergeCell ref="EVY1:EVZ1"/>
    <mergeCell ref="EWA1:EWB1"/>
    <mergeCell ref="EWC1:EWD1"/>
    <mergeCell ref="EWE1:EWF1"/>
    <mergeCell ref="EVI1:EVJ1"/>
    <mergeCell ref="EVK1:EVL1"/>
    <mergeCell ref="EVM1:EVN1"/>
    <mergeCell ref="EVO1:EVP1"/>
    <mergeCell ref="EVQ1:EVR1"/>
    <mergeCell ref="EVS1:EVT1"/>
    <mergeCell ref="EXQ1:EXR1"/>
    <mergeCell ref="EXS1:EXT1"/>
    <mergeCell ref="EXU1:EXV1"/>
    <mergeCell ref="EXW1:EXX1"/>
    <mergeCell ref="EXY1:EXZ1"/>
    <mergeCell ref="EYA1:EYB1"/>
    <mergeCell ref="EXE1:EXF1"/>
    <mergeCell ref="EXG1:EXH1"/>
    <mergeCell ref="EXI1:EXJ1"/>
    <mergeCell ref="EXK1:EXL1"/>
    <mergeCell ref="EXM1:EXN1"/>
    <mergeCell ref="EXO1:EXP1"/>
    <mergeCell ref="EWS1:EWT1"/>
    <mergeCell ref="EWU1:EWV1"/>
    <mergeCell ref="EWW1:EWX1"/>
    <mergeCell ref="EWY1:EWZ1"/>
    <mergeCell ref="EXA1:EXB1"/>
    <mergeCell ref="EXC1:EXD1"/>
    <mergeCell ref="EZA1:EZB1"/>
    <mergeCell ref="EZC1:EZD1"/>
    <mergeCell ref="EZE1:EZF1"/>
    <mergeCell ref="EZG1:EZH1"/>
    <mergeCell ref="EZI1:EZJ1"/>
    <mergeCell ref="EZK1:EZL1"/>
    <mergeCell ref="EYO1:EYP1"/>
    <mergeCell ref="EYQ1:EYR1"/>
    <mergeCell ref="EYS1:EYT1"/>
    <mergeCell ref="EYU1:EYV1"/>
    <mergeCell ref="EYW1:EYX1"/>
    <mergeCell ref="EYY1:EYZ1"/>
    <mergeCell ref="EYC1:EYD1"/>
    <mergeCell ref="EYE1:EYF1"/>
    <mergeCell ref="EYG1:EYH1"/>
    <mergeCell ref="EYI1:EYJ1"/>
    <mergeCell ref="EYK1:EYL1"/>
    <mergeCell ref="EYM1:EYN1"/>
    <mergeCell ref="FAK1:FAL1"/>
    <mergeCell ref="FAM1:FAN1"/>
    <mergeCell ref="FAO1:FAP1"/>
    <mergeCell ref="FAQ1:FAR1"/>
    <mergeCell ref="FAS1:FAT1"/>
    <mergeCell ref="FAU1:FAV1"/>
    <mergeCell ref="EZY1:EZZ1"/>
    <mergeCell ref="FAA1:FAB1"/>
    <mergeCell ref="FAC1:FAD1"/>
    <mergeCell ref="FAE1:FAF1"/>
    <mergeCell ref="FAG1:FAH1"/>
    <mergeCell ref="FAI1:FAJ1"/>
    <mergeCell ref="EZM1:EZN1"/>
    <mergeCell ref="EZO1:EZP1"/>
    <mergeCell ref="EZQ1:EZR1"/>
    <mergeCell ref="EZS1:EZT1"/>
    <mergeCell ref="EZU1:EZV1"/>
    <mergeCell ref="EZW1:EZX1"/>
    <mergeCell ref="FBU1:FBV1"/>
    <mergeCell ref="FBW1:FBX1"/>
    <mergeCell ref="FBY1:FBZ1"/>
    <mergeCell ref="FCA1:FCB1"/>
    <mergeCell ref="FCC1:FCD1"/>
    <mergeCell ref="FCE1:FCF1"/>
    <mergeCell ref="FBI1:FBJ1"/>
    <mergeCell ref="FBK1:FBL1"/>
    <mergeCell ref="FBM1:FBN1"/>
    <mergeCell ref="FBO1:FBP1"/>
    <mergeCell ref="FBQ1:FBR1"/>
    <mergeCell ref="FBS1:FBT1"/>
    <mergeCell ref="FAW1:FAX1"/>
    <mergeCell ref="FAY1:FAZ1"/>
    <mergeCell ref="FBA1:FBB1"/>
    <mergeCell ref="FBC1:FBD1"/>
    <mergeCell ref="FBE1:FBF1"/>
    <mergeCell ref="FBG1:FBH1"/>
    <mergeCell ref="FDE1:FDF1"/>
    <mergeCell ref="FDG1:FDH1"/>
    <mergeCell ref="FDI1:FDJ1"/>
    <mergeCell ref="FDK1:FDL1"/>
    <mergeCell ref="FDM1:FDN1"/>
    <mergeCell ref="FDO1:FDP1"/>
    <mergeCell ref="FCS1:FCT1"/>
    <mergeCell ref="FCU1:FCV1"/>
    <mergeCell ref="FCW1:FCX1"/>
    <mergeCell ref="FCY1:FCZ1"/>
    <mergeCell ref="FDA1:FDB1"/>
    <mergeCell ref="FDC1:FDD1"/>
    <mergeCell ref="FCG1:FCH1"/>
    <mergeCell ref="FCI1:FCJ1"/>
    <mergeCell ref="FCK1:FCL1"/>
    <mergeCell ref="FCM1:FCN1"/>
    <mergeCell ref="FCO1:FCP1"/>
    <mergeCell ref="FCQ1:FCR1"/>
    <mergeCell ref="FEO1:FEP1"/>
    <mergeCell ref="FEQ1:FER1"/>
    <mergeCell ref="FES1:FET1"/>
    <mergeCell ref="FEU1:FEV1"/>
    <mergeCell ref="FEW1:FEX1"/>
    <mergeCell ref="FEY1:FEZ1"/>
    <mergeCell ref="FEC1:FED1"/>
    <mergeCell ref="FEE1:FEF1"/>
    <mergeCell ref="FEG1:FEH1"/>
    <mergeCell ref="FEI1:FEJ1"/>
    <mergeCell ref="FEK1:FEL1"/>
    <mergeCell ref="FEM1:FEN1"/>
    <mergeCell ref="FDQ1:FDR1"/>
    <mergeCell ref="FDS1:FDT1"/>
    <mergeCell ref="FDU1:FDV1"/>
    <mergeCell ref="FDW1:FDX1"/>
    <mergeCell ref="FDY1:FDZ1"/>
    <mergeCell ref="FEA1:FEB1"/>
    <mergeCell ref="FFY1:FFZ1"/>
    <mergeCell ref="FGA1:FGB1"/>
    <mergeCell ref="FGC1:FGD1"/>
    <mergeCell ref="FGE1:FGF1"/>
    <mergeCell ref="FGG1:FGH1"/>
    <mergeCell ref="FGI1:FGJ1"/>
    <mergeCell ref="FFM1:FFN1"/>
    <mergeCell ref="FFO1:FFP1"/>
    <mergeCell ref="FFQ1:FFR1"/>
    <mergeCell ref="FFS1:FFT1"/>
    <mergeCell ref="FFU1:FFV1"/>
    <mergeCell ref="FFW1:FFX1"/>
    <mergeCell ref="FFA1:FFB1"/>
    <mergeCell ref="FFC1:FFD1"/>
    <mergeCell ref="FFE1:FFF1"/>
    <mergeCell ref="FFG1:FFH1"/>
    <mergeCell ref="FFI1:FFJ1"/>
    <mergeCell ref="FFK1:FFL1"/>
    <mergeCell ref="FHI1:FHJ1"/>
    <mergeCell ref="FHK1:FHL1"/>
    <mergeCell ref="FHM1:FHN1"/>
    <mergeCell ref="FHO1:FHP1"/>
    <mergeCell ref="FHQ1:FHR1"/>
    <mergeCell ref="FHS1:FHT1"/>
    <mergeCell ref="FGW1:FGX1"/>
    <mergeCell ref="FGY1:FGZ1"/>
    <mergeCell ref="FHA1:FHB1"/>
    <mergeCell ref="FHC1:FHD1"/>
    <mergeCell ref="FHE1:FHF1"/>
    <mergeCell ref="FHG1:FHH1"/>
    <mergeCell ref="FGK1:FGL1"/>
    <mergeCell ref="FGM1:FGN1"/>
    <mergeCell ref="FGO1:FGP1"/>
    <mergeCell ref="FGQ1:FGR1"/>
    <mergeCell ref="FGS1:FGT1"/>
    <mergeCell ref="FGU1:FGV1"/>
    <mergeCell ref="FIS1:FIT1"/>
    <mergeCell ref="FIU1:FIV1"/>
    <mergeCell ref="FIW1:FIX1"/>
    <mergeCell ref="FIY1:FIZ1"/>
    <mergeCell ref="FJA1:FJB1"/>
    <mergeCell ref="FJC1:FJD1"/>
    <mergeCell ref="FIG1:FIH1"/>
    <mergeCell ref="FII1:FIJ1"/>
    <mergeCell ref="FIK1:FIL1"/>
    <mergeCell ref="FIM1:FIN1"/>
    <mergeCell ref="FIO1:FIP1"/>
    <mergeCell ref="FIQ1:FIR1"/>
    <mergeCell ref="FHU1:FHV1"/>
    <mergeCell ref="FHW1:FHX1"/>
    <mergeCell ref="FHY1:FHZ1"/>
    <mergeCell ref="FIA1:FIB1"/>
    <mergeCell ref="FIC1:FID1"/>
    <mergeCell ref="FIE1:FIF1"/>
    <mergeCell ref="FKC1:FKD1"/>
    <mergeCell ref="FKE1:FKF1"/>
    <mergeCell ref="FKG1:FKH1"/>
    <mergeCell ref="FKI1:FKJ1"/>
    <mergeCell ref="FKK1:FKL1"/>
    <mergeCell ref="FKM1:FKN1"/>
    <mergeCell ref="FJQ1:FJR1"/>
    <mergeCell ref="FJS1:FJT1"/>
    <mergeCell ref="FJU1:FJV1"/>
    <mergeCell ref="FJW1:FJX1"/>
    <mergeCell ref="FJY1:FJZ1"/>
    <mergeCell ref="FKA1:FKB1"/>
    <mergeCell ref="FJE1:FJF1"/>
    <mergeCell ref="FJG1:FJH1"/>
    <mergeCell ref="FJI1:FJJ1"/>
    <mergeCell ref="FJK1:FJL1"/>
    <mergeCell ref="FJM1:FJN1"/>
    <mergeCell ref="FJO1:FJP1"/>
    <mergeCell ref="FLM1:FLN1"/>
    <mergeCell ref="FLO1:FLP1"/>
    <mergeCell ref="FLQ1:FLR1"/>
    <mergeCell ref="FLS1:FLT1"/>
    <mergeCell ref="FLU1:FLV1"/>
    <mergeCell ref="FLW1:FLX1"/>
    <mergeCell ref="FLA1:FLB1"/>
    <mergeCell ref="FLC1:FLD1"/>
    <mergeCell ref="FLE1:FLF1"/>
    <mergeCell ref="FLG1:FLH1"/>
    <mergeCell ref="FLI1:FLJ1"/>
    <mergeCell ref="FLK1:FLL1"/>
    <mergeCell ref="FKO1:FKP1"/>
    <mergeCell ref="FKQ1:FKR1"/>
    <mergeCell ref="FKS1:FKT1"/>
    <mergeCell ref="FKU1:FKV1"/>
    <mergeCell ref="FKW1:FKX1"/>
    <mergeCell ref="FKY1:FKZ1"/>
    <mergeCell ref="FMW1:FMX1"/>
    <mergeCell ref="FMY1:FMZ1"/>
    <mergeCell ref="FNA1:FNB1"/>
    <mergeCell ref="FNC1:FND1"/>
    <mergeCell ref="FNE1:FNF1"/>
    <mergeCell ref="FNG1:FNH1"/>
    <mergeCell ref="FMK1:FML1"/>
    <mergeCell ref="FMM1:FMN1"/>
    <mergeCell ref="FMO1:FMP1"/>
    <mergeCell ref="FMQ1:FMR1"/>
    <mergeCell ref="FMS1:FMT1"/>
    <mergeCell ref="FMU1:FMV1"/>
    <mergeCell ref="FLY1:FLZ1"/>
    <mergeCell ref="FMA1:FMB1"/>
    <mergeCell ref="FMC1:FMD1"/>
    <mergeCell ref="FME1:FMF1"/>
    <mergeCell ref="FMG1:FMH1"/>
    <mergeCell ref="FMI1:FMJ1"/>
    <mergeCell ref="FOG1:FOH1"/>
    <mergeCell ref="FOI1:FOJ1"/>
    <mergeCell ref="FOK1:FOL1"/>
    <mergeCell ref="FOM1:FON1"/>
    <mergeCell ref="FOO1:FOP1"/>
    <mergeCell ref="FOQ1:FOR1"/>
    <mergeCell ref="FNU1:FNV1"/>
    <mergeCell ref="FNW1:FNX1"/>
    <mergeCell ref="FNY1:FNZ1"/>
    <mergeCell ref="FOA1:FOB1"/>
    <mergeCell ref="FOC1:FOD1"/>
    <mergeCell ref="FOE1:FOF1"/>
    <mergeCell ref="FNI1:FNJ1"/>
    <mergeCell ref="FNK1:FNL1"/>
    <mergeCell ref="FNM1:FNN1"/>
    <mergeCell ref="FNO1:FNP1"/>
    <mergeCell ref="FNQ1:FNR1"/>
    <mergeCell ref="FNS1:FNT1"/>
    <mergeCell ref="FPQ1:FPR1"/>
    <mergeCell ref="FPS1:FPT1"/>
    <mergeCell ref="FPU1:FPV1"/>
    <mergeCell ref="FPW1:FPX1"/>
    <mergeCell ref="FPY1:FPZ1"/>
    <mergeCell ref="FQA1:FQB1"/>
    <mergeCell ref="FPE1:FPF1"/>
    <mergeCell ref="FPG1:FPH1"/>
    <mergeCell ref="FPI1:FPJ1"/>
    <mergeCell ref="FPK1:FPL1"/>
    <mergeCell ref="FPM1:FPN1"/>
    <mergeCell ref="FPO1:FPP1"/>
    <mergeCell ref="FOS1:FOT1"/>
    <mergeCell ref="FOU1:FOV1"/>
    <mergeCell ref="FOW1:FOX1"/>
    <mergeCell ref="FOY1:FOZ1"/>
    <mergeCell ref="FPA1:FPB1"/>
    <mergeCell ref="FPC1:FPD1"/>
    <mergeCell ref="FRA1:FRB1"/>
    <mergeCell ref="FRC1:FRD1"/>
    <mergeCell ref="FRE1:FRF1"/>
    <mergeCell ref="FRG1:FRH1"/>
    <mergeCell ref="FRI1:FRJ1"/>
    <mergeCell ref="FRK1:FRL1"/>
    <mergeCell ref="FQO1:FQP1"/>
    <mergeCell ref="FQQ1:FQR1"/>
    <mergeCell ref="FQS1:FQT1"/>
    <mergeCell ref="FQU1:FQV1"/>
    <mergeCell ref="FQW1:FQX1"/>
    <mergeCell ref="FQY1:FQZ1"/>
    <mergeCell ref="FQC1:FQD1"/>
    <mergeCell ref="FQE1:FQF1"/>
    <mergeCell ref="FQG1:FQH1"/>
    <mergeCell ref="FQI1:FQJ1"/>
    <mergeCell ref="FQK1:FQL1"/>
    <mergeCell ref="FQM1:FQN1"/>
    <mergeCell ref="FSK1:FSL1"/>
    <mergeCell ref="FSM1:FSN1"/>
    <mergeCell ref="FSO1:FSP1"/>
    <mergeCell ref="FSQ1:FSR1"/>
    <mergeCell ref="FSS1:FST1"/>
    <mergeCell ref="FSU1:FSV1"/>
    <mergeCell ref="FRY1:FRZ1"/>
    <mergeCell ref="FSA1:FSB1"/>
    <mergeCell ref="FSC1:FSD1"/>
    <mergeCell ref="FSE1:FSF1"/>
    <mergeCell ref="FSG1:FSH1"/>
    <mergeCell ref="FSI1:FSJ1"/>
    <mergeCell ref="FRM1:FRN1"/>
    <mergeCell ref="FRO1:FRP1"/>
    <mergeCell ref="FRQ1:FRR1"/>
    <mergeCell ref="FRS1:FRT1"/>
    <mergeCell ref="FRU1:FRV1"/>
    <mergeCell ref="FRW1:FRX1"/>
    <mergeCell ref="FTU1:FTV1"/>
    <mergeCell ref="FTW1:FTX1"/>
    <mergeCell ref="FTY1:FTZ1"/>
    <mergeCell ref="FUA1:FUB1"/>
    <mergeCell ref="FUC1:FUD1"/>
    <mergeCell ref="FUE1:FUF1"/>
    <mergeCell ref="FTI1:FTJ1"/>
    <mergeCell ref="FTK1:FTL1"/>
    <mergeCell ref="FTM1:FTN1"/>
    <mergeCell ref="FTO1:FTP1"/>
    <mergeCell ref="FTQ1:FTR1"/>
    <mergeCell ref="FTS1:FTT1"/>
    <mergeCell ref="FSW1:FSX1"/>
    <mergeCell ref="FSY1:FSZ1"/>
    <mergeCell ref="FTA1:FTB1"/>
    <mergeCell ref="FTC1:FTD1"/>
    <mergeCell ref="FTE1:FTF1"/>
    <mergeCell ref="FTG1:FTH1"/>
    <mergeCell ref="FVE1:FVF1"/>
    <mergeCell ref="FVG1:FVH1"/>
    <mergeCell ref="FVI1:FVJ1"/>
    <mergeCell ref="FVK1:FVL1"/>
    <mergeCell ref="FVM1:FVN1"/>
    <mergeCell ref="FVO1:FVP1"/>
    <mergeCell ref="FUS1:FUT1"/>
    <mergeCell ref="FUU1:FUV1"/>
    <mergeCell ref="FUW1:FUX1"/>
    <mergeCell ref="FUY1:FUZ1"/>
    <mergeCell ref="FVA1:FVB1"/>
    <mergeCell ref="FVC1:FVD1"/>
    <mergeCell ref="FUG1:FUH1"/>
    <mergeCell ref="FUI1:FUJ1"/>
    <mergeCell ref="FUK1:FUL1"/>
    <mergeCell ref="FUM1:FUN1"/>
    <mergeCell ref="FUO1:FUP1"/>
    <mergeCell ref="FUQ1:FUR1"/>
    <mergeCell ref="FWO1:FWP1"/>
    <mergeCell ref="FWQ1:FWR1"/>
    <mergeCell ref="FWS1:FWT1"/>
    <mergeCell ref="FWU1:FWV1"/>
    <mergeCell ref="FWW1:FWX1"/>
    <mergeCell ref="FWY1:FWZ1"/>
    <mergeCell ref="FWC1:FWD1"/>
    <mergeCell ref="FWE1:FWF1"/>
    <mergeCell ref="FWG1:FWH1"/>
    <mergeCell ref="FWI1:FWJ1"/>
    <mergeCell ref="FWK1:FWL1"/>
    <mergeCell ref="FWM1:FWN1"/>
    <mergeCell ref="FVQ1:FVR1"/>
    <mergeCell ref="FVS1:FVT1"/>
    <mergeCell ref="FVU1:FVV1"/>
    <mergeCell ref="FVW1:FVX1"/>
    <mergeCell ref="FVY1:FVZ1"/>
    <mergeCell ref="FWA1:FWB1"/>
    <mergeCell ref="FXY1:FXZ1"/>
    <mergeCell ref="FYA1:FYB1"/>
    <mergeCell ref="FYC1:FYD1"/>
    <mergeCell ref="FYE1:FYF1"/>
    <mergeCell ref="FYG1:FYH1"/>
    <mergeCell ref="FYI1:FYJ1"/>
    <mergeCell ref="FXM1:FXN1"/>
    <mergeCell ref="FXO1:FXP1"/>
    <mergeCell ref="FXQ1:FXR1"/>
    <mergeCell ref="FXS1:FXT1"/>
    <mergeCell ref="FXU1:FXV1"/>
    <mergeCell ref="FXW1:FXX1"/>
    <mergeCell ref="FXA1:FXB1"/>
    <mergeCell ref="FXC1:FXD1"/>
    <mergeCell ref="FXE1:FXF1"/>
    <mergeCell ref="FXG1:FXH1"/>
    <mergeCell ref="FXI1:FXJ1"/>
    <mergeCell ref="FXK1:FXL1"/>
    <mergeCell ref="FZI1:FZJ1"/>
    <mergeCell ref="FZK1:FZL1"/>
    <mergeCell ref="FZM1:FZN1"/>
    <mergeCell ref="FZO1:FZP1"/>
    <mergeCell ref="FZQ1:FZR1"/>
    <mergeCell ref="FZS1:FZT1"/>
    <mergeCell ref="FYW1:FYX1"/>
    <mergeCell ref="FYY1:FYZ1"/>
    <mergeCell ref="FZA1:FZB1"/>
    <mergeCell ref="FZC1:FZD1"/>
    <mergeCell ref="FZE1:FZF1"/>
    <mergeCell ref="FZG1:FZH1"/>
    <mergeCell ref="FYK1:FYL1"/>
    <mergeCell ref="FYM1:FYN1"/>
    <mergeCell ref="FYO1:FYP1"/>
    <mergeCell ref="FYQ1:FYR1"/>
    <mergeCell ref="FYS1:FYT1"/>
    <mergeCell ref="FYU1:FYV1"/>
    <mergeCell ref="GAS1:GAT1"/>
    <mergeCell ref="GAU1:GAV1"/>
    <mergeCell ref="GAW1:GAX1"/>
    <mergeCell ref="GAY1:GAZ1"/>
    <mergeCell ref="GBA1:GBB1"/>
    <mergeCell ref="GBC1:GBD1"/>
    <mergeCell ref="GAG1:GAH1"/>
    <mergeCell ref="GAI1:GAJ1"/>
    <mergeCell ref="GAK1:GAL1"/>
    <mergeCell ref="GAM1:GAN1"/>
    <mergeCell ref="GAO1:GAP1"/>
    <mergeCell ref="GAQ1:GAR1"/>
    <mergeCell ref="FZU1:FZV1"/>
    <mergeCell ref="FZW1:FZX1"/>
    <mergeCell ref="FZY1:FZZ1"/>
    <mergeCell ref="GAA1:GAB1"/>
    <mergeCell ref="GAC1:GAD1"/>
    <mergeCell ref="GAE1:GAF1"/>
    <mergeCell ref="GCC1:GCD1"/>
    <mergeCell ref="GCE1:GCF1"/>
    <mergeCell ref="GCG1:GCH1"/>
    <mergeCell ref="GCI1:GCJ1"/>
    <mergeCell ref="GCK1:GCL1"/>
    <mergeCell ref="GCM1:GCN1"/>
    <mergeCell ref="GBQ1:GBR1"/>
    <mergeCell ref="GBS1:GBT1"/>
    <mergeCell ref="GBU1:GBV1"/>
    <mergeCell ref="GBW1:GBX1"/>
    <mergeCell ref="GBY1:GBZ1"/>
    <mergeCell ref="GCA1:GCB1"/>
    <mergeCell ref="GBE1:GBF1"/>
    <mergeCell ref="GBG1:GBH1"/>
    <mergeCell ref="GBI1:GBJ1"/>
    <mergeCell ref="GBK1:GBL1"/>
    <mergeCell ref="GBM1:GBN1"/>
    <mergeCell ref="GBO1:GBP1"/>
    <mergeCell ref="GDM1:GDN1"/>
    <mergeCell ref="GDO1:GDP1"/>
    <mergeCell ref="GDQ1:GDR1"/>
    <mergeCell ref="GDS1:GDT1"/>
    <mergeCell ref="GDU1:GDV1"/>
    <mergeCell ref="GDW1:GDX1"/>
    <mergeCell ref="GDA1:GDB1"/>
    <mergeCell ref="GDC1:GDD1"/>
    <mergeCell ref="GDE1:GDF1"/>
    <mergeCell ref="GDG1:GDH1"/>
    <mergeCell ref="GDI1:GDJ1"/>
    <mergeCell ref="GDK1:GDL1"/>
    <mergeCell ref="GCO1:GCP1"/>
    <mergeCell ref="GCQ1:GCR1"/>
    <mergeCell ref="GCS1:GCT1"/>
    <mergeCell ref="GCU1:GCV1"/>
    <mergeCell ref="GCW1:GCX1"/>
    <mergeCell ref="GCY1:GCZ1"/>
    <mergeCell ref="GEW1:GEX1"/>
    <mergeCell ref="GEY1:GEZ1"/>
    <mergeCell ref="GFA1:GFB1"/>
    <mergeCell ref="GFC1:GFD1"/>
    <mergeCell ref="GFE1:GFF1"/>
    <mergeCell ref="GFG1:GFH1"/>
    <mergeCell ref="GEK1:GEL1"/>
    <mergeCell ref="GEM1:GEN1"/>
    <mergeCell ref="GEO1:GEP1"/>
    <mergeCell ref="GEQ1:GER1"/>
    <mergeCell ref="GES1:GET1"/>
    <mergeCell ref="GEU1:GEV1"/>
    <mergeCell ref="GDY1:GDZ1"/>
    <mergeCell ref="GEA1:GEB1"/>
    <mergeCell ref="GEC1:GED1"/>
    <mergeCell ref="GEE1:GEF1"/>
    <mergeCell ref="GEG1:GEH1"/>
    <mergeCell ref="GEI1:GEJ1"/>
    <mergeCell ref="GGG1:GGH1"/>
    <mergeCell ref="GGI1:GGJ1"/>
    <mergeCell ref="GGK1:GGL1"/>
    <mergeCell ref="GGM1:GGN1"/>
    <mergeCell ref="GGO1:GGP1"/>
    <mergeCell ref="GGQ1:GGR1"/>
    <mergeCell ref="GFU1:GFV1"/>
    <mergeCell ref="GFW1:GFX1"/>
    <mergeCell ref="GFY1:GFZ1"/>
    <mergeCell ref="GGA1:GGB1"/>
    <mergeCell ref="GGC1:GGD1"/>
    <mergeCell ref="GGE1:GGF1"/>
    <mergeCell ref="GFI1:GFJ1"/>
    <mergeCell ref="GFK1:GFL1"/>
    <mergeCell ref="GFM1:GFN1"/>
    <mergeCell ref="GFO1:GFP1"/>
    <mergeCell ref="GFQ1:GFR1"/>
    <mergeCell ref="GFS1:GFT1"/>
    <mergeCell ref="GHQ1:GHR1"/>
    <mergeCell ref="GHS1:GHT1"/>
    <mergeCell ref="GHU1:GHV1"/>
    <mergeCell ref="GHW1:GHX1"/>
    <mergeCell ref="GHY1:GHZ1"/>
    <mergeCell ref="GIA1:GIB1"/>
    <mergeCell ref="GHE1:GHF1"/>
    <mergeCell ref="GHG1:GHH1"/>
    <mergeCell ref="GHI1:GHJ1"/>
    <mergeCell ref="GHK1:GHL1"/>
    <mergeCell ref="GHM1:GHN1"/>
    <mergeCell ref="GHO1:GHP1"/>
    <mergeCell ref="GGS1:GGT1"/>
    <mergeCell ref="GGU1:GGV1"/>
    <mergeCell ref="GGW1:GGX1"/>
    <mergeCell ref="GGY1:GGZ1"/>
    <mergeCell ref="GHA1:GHB1"/>
    <mergeCell ref="GHC1:GHD1"/>
    <mergeCell ref="GJA1:GJB1"/>
    <mergeCell ref="GJC1:GJD1"/>
    <mergeCell ref="GJE1:GJF1"/>
    <mergeCell ref="GJG1:GJH1"/>
    <mergeCell ref="GJI1:GJJ1"/>
    <mergeCell ref="GJK1:GJL1"/>
    <mergeCell ref="GIO1:GIP1"/>
    <mergeCell ref="GIQ1:GIR1"/>
    <mergeCell ref="GIS1:GIT1"/>
    <mergeCell ref="GIU1:GIV1"/>
    <mergeCell ref="GIW1:GIX1"/>
    <mergeCell ref="GIY1:GIZ1"/>
    <mergeCell ref="GIC1:GID1"/>
    <mergeCell ref="GIE1:GIF1"/>
    <mergeCell ref="GIG1:GIH1"/>
    <mergeCell ref="GII1:GIJ1"/>
    <mergeCell ref="GIK1:GIL1"/>
    <mergeCell ref="GIM1:GIN1"/>
    <mergeCell ref="GKK1:GKL1"/>
    <mergeCell ref="GKM1:GKN1"/>
    <mergeCell ref="GKO1:GKP1"/>
    <mergeCell ref="GKQ1:GKR1"/>
    <mergeCell ref="GKS1:GKT1"/>
    <mergeCell ref="GKU1:GKV1"/>
    <mergeCell ref="GJY1:GJZ1"/>
    <mergeCell ref="GKA1:GKB1"/>
    <mergeCell ref="GKC1:GKD1"/>
    <mergeCell ref="GKE1:GKF1"/>
    <mergeCell ref="GKG1:GKH1"/>
    <mergeCell ref="GKI1:GKJ1"/>
    <mergeCell ref="GJM1:GJN1"/>
    <mergeCell ref="GJO1:GJP1"/>
    <mergeCell ref="GJQ1:GJR1"/>
    <mergeCell ref="GJS1:GJT1"/>
    <mergeCell ref="GJU1:GJV1"/>
    <mergeCell ref="GJW1:GJX1"/>
    <mergeCell ref="GLU1:GLV1"/>
    <mergeCell ref="GLW1:GLX1"/>
    <mergeCell ref="GLY1:GLZ1"/>
    <mergeCell ref="GMA1:GMB1"/>
    <mergeCell ref="GMC1:GMD1"/>
    <mergeCell ref="GME1:GMF1"/>
    <mergeCell ref="GLI1:GLJ1"/>
    <mergeCell ref="GLK1:GLL1"/>
    <mergeCell ref="GLM1:GLN1"/>
    <mergeCell ref="GLO1:GLP1"/>
    <mergeCell ref="GLQ1:GLR1"/>
    <mergeCell ref="GLS1:GLT1"/>
    <mergeCell ref="GKW1:GKX1"/>
    <mergeCell ref="GKY1:GKZ1"/>
    <mergeCell ref="GLA1:GLB1"/>
    <mergeCell ref="GLC1:GLD1"/>
    <mergeCell ref="GLE1:GLF1"/>
    <mergeCell ref="GLG1:GLH1"/>
    <mergeCell ref="GNE1:GNF1"/>
    <mergeCell ref="GNG1:GNH1"/>
    <mergeCell ref="GNI1:GNJ1"/>
    <mergeCell ref="GNK1:GNL1"/>
    <mergeCell ref="GNM1:GNN1"/>
    <mergeCell ref="GNO1:GNP1"/>
    <mergeCell ref="GMS1:GMT1"/>
    <mergeCell ref="GMU1:GMV1"/>
    <mergeCell ref="GMW1:GMX1"/>
    <mergeCell ref="GMY1:GMZ1"/>
    <mergeCell ref="GNA1:GNB1"/>
    <mergeCell ref="GNC1:GND1"/>
    <mergeCell ref="GMG1:GMH1"/>
    <mergeCell ref="GMI1:GMJ1"/>
    <mergeCell ref="GMK1:GML1"/>
    <mergeCell ref="GMM1:GMN1"/>
    <mergeCell ref="GMO1:GMP1"/>
    <mergeCell ref="GMQ1:GMR1"/>
    <mergeCell ref="GOO1:GOP1"/>
    <mergeCell ref="GOQ1:GOR1"/>
    <mergeCell ref="GOS1:GOT1"/>
    <mergeCell ref="GOU1:GOV1"/>
    <mergeCell ref="GOW1:GOX1"/>
    <mergeCell ref="GOY1:GOZ1"/>
    <mergeCell ref="GOC1:GOD1"/>
    <mergeCell ref="GOE1:GOF1"/>
    <mergeCell ref="GOG1:GOH1"/>
    <mergeCell ref="GOI1:GOJ1"/>
    <mergeCell ref="GOK1:GOL1"/>
    <mergeCell ref="GOM1:GON1"/>
    <mergeCell ref="GNQ1:GNR1"/>
    <mergeCell ref="GNS1:GNT1"/>
    <mergeCell ref="GNU1:GNV1"/>
    <mergeCell ref="GNW1:GNX1"/>
    <mergeCell ref="GNY1:GNZ1"/>
    <mergeCell ref="GOA1:GOB1"/>
    <mergeCell ref="GPY1:GPZ1"/>
    <mergeCell ref="GQA1:GQB1"/>
    <mergeCell ref="GQC1:GQD1"/>
    <mergeCell ref="GQE1:GQF1"/>
    <mergeCell ref="GQG1:GQH1"/>
    <mergeCell ref="GQI1:GQJ1"/>
    <mergeCell ref="GPM1:GPN1"/>
    <mergeCell ref="GPO1:GPP1"/>
    <mergeCell ref="GPQ1:GPR1"/>
    <mergeCell ref="GPS1:GPT1"/>
    <mergeCell ref="GPU1:GPV1"/>
    <mergeCell ref="GPW1:GPX1"/>
    <mergeCell ref="GPA1:GPB1"/>
    <mergeCell ref="GPC1:GPD1"/>
    <mergeCell ref="GPE1:GPF1"/>
    <mergeCell ref="GPG1:GPH1"/>
    <mergeCell ref="GPI1:GPJ1"/>
    <mergeCell ref="GPK1:GPL1"/>
    <mergeCell ref="GRI1:GRJ1"/>
    <mergeCell ref="GRK1:GRL1"/>
    <mergeCell ref="GRM1:GRN1"/>
    <mergeCell ref="GRO1:GRP1"/>
    <mergeCell ref="GRQ1:GRR1"/>
    <mergeCell ref="GRS1:GRT1"/>
    <mergeCell ref="GQW1:GQX1"/>
    <mergeCell ref="GQY1:GQZ1"/>
    <mergeCell ref="GRA1:GRB1"/>
    <mergeCell ref="GRC1:GRD1"/>
    <mergeCell ref="GRE1:GRF1"/>
    <mergeCell ref="GRG1:GRH1"/>
    <mergeCell ref="GQK1:GQL1"/>
    <mergeCell ref="GQM1:GQN1"/>
    <mergeCell ref="GQO1:GQP1"/>
    <mergeCell ref="GQQ1:GQR1"/>
    <mergeCell ref="GQS1:GQT1"/>
    <mergeCell ref="GQU1:GQV1"/>
    <mergeCell ref="GSS1:GST1"/>
    <mergeCell ref="GSU1:GSV1"/>
    <mergeCell ref="GSW1:GSX1"/>
    <mergeCell ref="GSY1:GSZ1"/>
    <mergeCell ref="GTA1:GTB1"/>
    <mergeCell ref="GTC1:GTD1"/>
    <mergeCell ref="GSG1:GSH1"/>
    <mergeCell ref="GSI1:GSJ1"/>
    <mergeCell ref="GSK1:GSL1"/>
    <mergeCell ref="GSM1:GSN1"/>
    <mergeCell ref="GSO1:GSP1"/>
    <mergeCell ref="GSQ1:GSR1"/>
    <mergeCell ref="GRU1:GRV1"/>
    <mergeCell ref="GRW1:GRX1"/>
    <mergeCell ref="GRY1:GRZ1"/>
    <mergeCell ref="GSA1:GSB1"/>
    <mergeCell ref="GSC1:GSD1"/>
    <mergeCell ref="GSE1:GSF1"/>
    <mergeCell ref="GUC1:GUD1"/>
    <mergeCell ref="GUE1:GUF1"/>
    <mergeCell ref="GUG1:GUH1"/>
    <mergeCell ref="GUI1:GUJ1"/>
    <mergeCell ref="GUK1:GUL1"/>
    <mergeCell ref="GUM1:GUN1"/>
    <mergeCell ref="GTQ1:GTR1"/>
    <mergeCell ref="GTS1:GTT1"/>
    <mergeCell ref="GTU1:GTV1"/>
    <mergeCell ref="GTW1:GTX1"/>
    <mergeCell ref="GTY1:GTZ1"/>
    <mergeCell ref="GUA1:GUB1"/>
    <mergeCell ref="GTE1:GTF1"/>
    <mergeCell ref="GTG1:GTH1"/>
    <mergeCell ref="GTI1:GTJ1"/>
    <mergeCell ref="GTK1:GTL1"/>
    <mergeCell ref="GTM1:GTN1"/>
    <mergeCell ref="GTO1:GTP1"/>
    <mergeCell ref="GVM1:GVN1"/>
    <mergeCell ref="GVO1:GVP1"/>
    <mergeCell ref="GVQ1:GVR1"/>
    <mergeCell ref="GVS1:GVT1"/>
    <mergeCell ref="GVU1:GVV1"/>
    <mergeCell ref="GVW1:GVX1"/>
    <mergeCell ref="GVA1:GVB1"/>
    <mergeCell ref="GVC1:GVD1"/>
    <mergeCell ref="GVE1:GVF1"/>
    <mergeCell ref="GVG1:GVH1"/>
    <mergeCell ref="GVI1:GVJ1"/>
    <mergeCell ref="GVK1:GVL1"/>
    <mergeCell ref="GUO1:GUP1"/>
    <mergeCell ref="GUQ1:GUR1"/>
    <mergeCell ref="GUS1:GUT1"/>
    <mergeCell ref="GUU1:GUV1"/>
    <mergeCell ref="GUW1:GUX1"/>
    <mergeCell ref="GUY1:GUZ1"/>
    <mergeCell ref="GWW1:GWX1"/>
    <mergeCell ref="GWY1:GWZ1"/>
    <mergeCell ref="GXA1:GXB1"/>
    <mergeCell ref="GXC1:GXD1"/>
    <mergeCell ref="GXE1:GXF1"/>
    <mergeCell ref="GXG1:GXH1"/>
    <mergeCell ref="GWK1:GWL1"/>
    <mergeCell ref="GWM1:GWN1"/>
    <mergeCell ref="GWO1:GWP1"/>
    <mergeCell ref="GWQ1:GWR1"/>
    <mergeCell ref="GWS1:GWT1"/>
    <mergeCell ref="GWU1:GWV1"/>
    <mergeCell ref="GVY1:GVZ1"/>
    <mergeCell ref="GWA1:GWB1"/>
    <mergeCell ref="GWC1:GWD1"/>
    <mergeCell ref="GWE1:GWF1"/>
    <mergeCell ref="GWG1:GWH1"/>
    <mergeCell ref="GWI1:GWJ1"/>
    <mergeCell ref="GYG1:GYH1"/>
    <mergeCell ref="GYI1:GYJ1"/>
    <mergeCell ref="GYK1:GYL1"/>
    <mergeCell ref="GYM1:GYN1"/>
    <mergeCell ref="GYO1:GYP1"/>
    <mergeCell ref="GYQ1:GYR1"/>
    <mergeCell ref="GXU1:GXV1"/>
    <mergeCell ref="GXW1:GXX1"/>
    <mergeCell ref="GXY1:GXZ1"/>
    <mergeCell ref="GYA1:GYB1"/>
    <mergeCell ref="GYC1:GYD1"/>
    <mergeCell ref="GYE1:GYF1"/>
    <mergeCell ref="GXI1:GXJ1"/>
    <mergeCell ref="GXK1:GXL1"/>
    <mergeCell ref="GXM1:GXN1"/>
    <mergeCell ref="GXO1:GXP1"/>
    <mergeCell ref="GXQ1:GXR1"/>
    <mergeCell ref="GXS1:GXT1"/>
    <mergeCell ref="GZQ1:GZR1"/>
    <mergeCell ref="GZS1:GZT1"/>
    <mergeCell ref="GZU1:GZV1"/>
    <mergeCell ref="GZW1:GZX1"/>
    <mergeCell ref="GZY1:GZZ1"/>
    <mergeCell ref="HAA1:HAB1"/>
    <mergeCell ref="GZE1:GZF1"/>
    <mergeCell ref="GZG1:GZH1"/>
    <mergeCell ref="GZI1:GZJ1"/>
    <mergeCell ref="GZK1:GZL1"/>
    <mergeCell ref="GZM1:GZN1"/>
    <mergeCell ref="GZO1:GZP1"/>
    <mergeCell ref="GYS1:GYT1"/>
    <mergeCell ref="GYU1:GYV1"/>
    <mergeCell ref="GYW1:GYX1"/>
    <mergeCell ref="GYY1:GYZ1"/>
    <mergeCell ref="GZA1:GZB1"/>
    <mergeCell ref="GZC1:GZD1"/>
    <mergeCell ref="HBA1:HBB1"/>
    <mergeCell ref="HBC1:HBD1"/>
    <mergeCell ref="HBE1:HBF1"/>
    <mergeCell ref="HBG1:HBH1"/>
    <mergeCell ref="HBI1:HBJ1"/>
    <mergeCell ref="HBK1:HBL1"/>
    <mergeCell ref="HAO1:HAP1"/>
    <mergeCell ref="HAQ1:HAR1"/>
    <mergeCell ref="HAS1:HAT1"/>
    <mergeCell ref="HAU1:HAV1"/>
    <mergeCell ref="HAW1:HAX1"/>
    <mergeCell ref="HAY1:HAZ1"/>
    <mergeCell ref="HAC1:HAD1"/>
    <mergeCell ref="HAE1:HAF1"/>
    <mergeCell ref="HAG1:HAH1"/>
    <mergeCell ref="HAI1:HAJ1"/>
    <mergeCell ref="HAK1:HAL1"/>
    <mergeCell ref="HAM1:HAN1"/>
    <mergeCell ref="HCK1:HCL1"/>
    <mergeCell ref="HCM1:HCN1"/>
    <mergeCell ref="HCO1:HCP1"/>
    <mergeCell ref="HCQ1:HCR1"/>
    <mergeCell ref="HCS1:HCT1"/>
    <mergeCell ref="HCU1:HCV1"/>
    <mergeCell ref="HBY1:HBZ1"/>
    <mergeCell ref="HCA1:HCB1"/>
    <mergeCell ref="HCC1:HCD1"/>
    <mergeCell ref="HCE1:HCF1"/>
    <mergeCell ref="HCG1:HCH1"/>
    <mergeCell ref="HCI1:HCJ1"/>
    <mergeCell ref="HBM1:HBN1"/>
    <mergeCell ref="HBO1:HBP1"/>
    <mergeCell ref="HBQ1:HBR1"/>
    <mergeCell ref="HBS1:HBT1"/>
    <mergeCell ref="HBU1:HBV1"/>
    <mergeCell ref="HBW1:HBX1"/>
    <mergeCell ref="HDU1:HDV1"/>
    <mergeCell ref="HDW1:HDX1"/>
    <mergeCell ref="HDY1:HDZ1"/>
    <mergeCell ref="HEA1:HEB1"/>
    <mergeCell ref="HEC1:HED1"/>
    <mergeCell ref="HEE1:HEF1"/>
    <mergeCell ref="HDI1:HDJ1"/>
    <mergeCell ref="HDK1:HDL1"/>
    <mergeCell ref="HDM1:HDN1"/>
    <mergeCell ref="HDO1:HDP1"/>
    <mergeCell ref="HDQ1:HDR1"/>
    <mergeCell ref="HDS1:HDT1"/>
    <mergeCell ref="HCW1:HCX1"/>
    <mergeCell ref="HCY1:HCZ1"/>
    <mergeCell ref="HDA1:HDB1"/>
    <mergeCell ref="HDC1:HDD1"/>
    <mergeCell ref="HDE1:HDF1"/>
    <mergeCell ref="HDG1:HDH1"/>
    <mergeCell ref="HFE1:HFF1"/>
    <mergeCell ref="HFG1:HFH1"/>
    <mergeCell ref="HFI1:HFJ1"/>
    <mergeCell ref="HFK1:HFL1"/>
    <mergeCell ref="HFM1:HFN1"/>
    <mergeCell ref="HFO1:HFP1"/>
    <mergeCell ref="HES1:HET1"/>
    <mergeCell ref="HEU1:HEV1"/>
    <mergeCell ref="HEW1:HEX1"/>
    <mergeCell ref="HEY1:HEZ1"/>
    <mergeCell ref="HFA1:HFB1"/>
    <mergeCell ref="HFC1:HFD1"/>
    <mergeCell ref="HEG1:HEH1"/>
    <mergeCell ref="HEI1:HEJ1"/>
    <mergeCell ref="HEK1:HEL1"/>
    <mergeCell ref="HEM1:HEN1"/>
    <mergeCell ref="HEO1:HEP1"/>
    <mergeCell ref="HEQ1:HER1"/>
    <mergeCell ref="HGO1:HGP1"/>
    <mergeCell ref="HGQ1:HGR1"/>
    <mergeCell ref="HGS1:HGT1"/>
    <mergeCell ref="HGU1:HGV1"/>
    <mergeCell ref="HGW1:HGX1"/>
    <mergeCell ref="HGY1:HGZ1"/>
    <mergeCell ref="HGC1:HGD1"/>
    <mergeCell ref="HGE1:HGF1"/>
    <mergeCell ref="HGG1:HGH1"/>
    <mergeCell ref="HGI1:HGJ1"/>
    <mergeCell ref="HGK1:HGL1"/>
    <mergeCell ref="HGM1:HGN1"/>
    <mergeCell ref="HFQ1:HFR1"/>
    <mergeCell ref="HFS1:HFT1"/>
    <mergeCell ref="HFU1:HFV1"/>
    <mergeCell ref="HFW1:HFX1"/>
    <mergeCell ref="HFY1:HFZ1"/>
    <mergeCell ref="HGA1:HGB1"/>
    <mergeCell ref="HHY1:HHZ1"/>
    <mergeCell ref="HIA1:HIB1"/>
    <mergeCell ref="HIC1:HID1"/>
    <mergeCell ref="HIE1:HIF1"/>
    <mergeCell ref="HIG1:HIH1"/>
    <mergeCell ref="HII1:HIJ1"/>
    <mergeCell ref="HHM1:HHN1"/>
    <mergeCell ref="HHO1:HHP1"/>
    <mergeCell ref="HHQ1:HHR1"/>
    <mergeCell ref="HHS1:HHT1"/>
    <mergeCell ref="HHU1:HHV1"/>
    <mergeCell ref="HHW1:HHX1"/>
    <mergeCell ref="HHA1:HHB1"/>
    <mergeCell ref="HHC1:HHD1"/>
    <mergeCell ref="HHE1:HHF1"/>
    <mergeCell ref="HHG1:HHH1"/>
    <mergeCell ref="HHI1:HHJ1"/>
    <mergeCell ref="HHK1:HHL1"/>
    <mergeCell ref="HJI1:HJJ1"/>
    <mergeCell ref="HJK1:HJL1"/>
    <mergeCell ref="HJM1:HJN1"/>
    <mergeCell ref="HJO1:HJP1"/>
    <mergeCell ref="HJQ1:HJR1"/>
    <mergeCell ref="HJS1:HJT1"/>
    <mergeCell ref="HIW1:HIX1"/>
    <mergeCell ref="HIY1:HIZ1"/>
    <mergeCell ref="HJA1:HJB1"/>
    <mergeCell ref="HJC1:HJD1"/>
    <mergeCell ref="HJE1:HJF1"/>
    <mergeCell ref="HJG1:HJH1"/>
    <mergeCell ref="HIK1:HIL1"/>
    <mergeCell ref="HIM1:HIN1"/>
    <mergeCell ref="HIO1:HIP1"/>
    <mergeCell ref="HIQ1:HIR1"/>
    <mergeCell ref="HIS1:HIT1"/>
    <mergeCell ref="HIU1:HIV1"/>
    <mergeCell ref="HKS1:HKT1"/>
    <mergeCell ref="HKU1:HKV1"/>
    <mergeCell ref="HKW1:HKX1"/>
    <mergeCell ref="HKY1:HKZ1"/>
    <mergeCell ref="HLA1:HLB1"/>
    <mergeCell ref="HLC1:HLD1"/>
    <mergeCell ref="HKG1:HKH1"/>
    <mergeCell ref="HKI1:HKJ1"/>
    <mergeCell ref="HKK1:HKL1"/>
    <mergeCell ref="HKM1:HKN1"/>
    <mergeCell ref="HKO1:HKP1"/>
    <mergeCell ref="HKQ1:HKR1"/>
    <mergeCell ref="HJU1:HJV1"/>
    <mergeCell ref="HJW1:HJX1"/>
    <mergeCell ref="HJY1:HJZ1"/>
    <mergeCell ref="HKA1:HKB1"/>
    <mergeCell ref="HKC1:HKD1"/>
    <mergeCell ref="HKE1:HKF1"/>
    <mergeCell ref="HMC1:HMD1"/>
    <mergeCell ref="HME1:HMF1"/>
    <mergeCell ref="HMG1:HMH1"/>
    <mergeCell ref="HMI1:HMJ1"/>
    <mergeCell ref="HMK1:HML1"/>
    <mergeCell ref="HMM1:HMN1"/>
    <mergeCell ref="HLQ1:HLR1"/>
    <mergeCell ref="HLS1:HLT1"/>
    <mergeCell ref="HLU1:HLV1"/>
    <mergeCell ref="HLW1:HLX1"/>
    <mergeCell ref="HLY1:HLZ1"/>
    <mergeCell ref="HMA1:HMB1"/>
    <mergeCell ref="HLE1:HLF1"/>
    <mergeCell ref="HLG1:HLH1"/>
    <mergeCell ref="HLI1:HLJ1"/>
    <mergeCell ref="HLK1:HLL1"/>
    <mergeCell ref="HLM1:HLN1"/>
    <mergeCell ref="HLO1:HLP1"/>
    <mergeCell ref="HNM1:HNN1"/>
    <mergeCell ref="HNO1:HNP1"/>
    <mergeCell ref="HNQ1:HNR1"/>
    <mergeCell ref="HNS1:HNT1"/>
    <mergeCell ref="HNU1:HNV1"/>
    <mergeCell ref="HNW1:HNX1"/>
    <mergeCell ref="HNA1:HNB1"/>
    <mergeCell ref="HNC1:HND1"/>
    <mergeCell ref="HNE1:HNF1"/>
    <mergeCell ref="HNG1:HNH1"/>
    <mergeCell ref="HNI1:HNJ1"/>
    <mergeCell ref="HNK1:HNL1"/>
    <mergeCell ref="HMO1:HMP1"/>
    <mergeCell ref="HMQ1:HMR1"/>
    <mergeCell ref="HMS1:HMT1"/>
    <mergeCell ref="HMU1:HMV1"/>
    <mergeCell ref="HMW1:HMX1"/>
    <mergeCell ref="HMY1:HMZ1"/>
    <mergeCell ref="HOW1:HOX1"/>
    <mergeCell ref="HOY1:HOZ1"/>
    <mergeCell ref="HPA1:HPB1"/>
    <mergeCell ref="HPC1:HPD1"/>
    <mergeCell ref="HPE1:HPF1"/>
    <mergeCell ref="HPG1:HPH1"/>
    <mergeCell ref="HOK1:HOL1"/>
    <mergeCell ref="HOM1:HON1"/>
    <mergeCell ref="HOO1:HOP1"/>
    <mergeCell ref="HOQ1:HOR1"/>
    <mergeCell ref="HOS1:HOT1"/>
    <mergeCell ref="HOU1:HOV1"/>
    <mergeCell ref="HNY1:HNZ1"/>
    <mergeCell ref="HOA1:HOB1"/>
    <mergeCell ref="HOC1:HOD1"/>
    <mergeCell ref="HOE1:HOF1"/>
    <mergeCell ref="HOG1:HOH1"/>
    <mergeCell ref="HOI1:HOJ1"/>
    <mergeCell ref="HQG1:HQH1"/>
    <mergeCell ref="HQI1:HQJ1"/>
    <mergeCell ref="HQK1:HQL1"/>
    <mergeCell ref="HQM1:HQN1"/>
    <mergeCell ref="HQO1:HQP1"/>
    <mergeCell ref="HQQ1:HQR1"/>
    <mergeCell ref="HPU1:HPV1"/>
    <mergeCell ref="HPW1:HPX1"/>
    <mergeCell ref="HPY1:HPZ1"/>
    <mergeCell ref="HQA1:HQB1"/>
    <mergeCell ref="HQC1:HQD1"/>
    <mergeCell ref="HQE1:HQF1"/>
    <mergeCell ref="HPI1:HPJ1"/>
    <mergeCell ref="HPK1:HPL1"/>
    <mergeCell ref="HPM1:HPN1"/>
    <mergeCell ref="HPO1:HPP1"/>
    <mergeCell ref="HPQ1:HPR1"/>
    <mergeCell ref="HPS1:HPT1"/>
    <mergeCell ref="HRQ1:HRR1"/>
    <mergeCell ref="HRS1:HRT1"/>
    <mergeCell ref="HRU1:HRV1"/>
    <mergeCell ref="HRW1:HRX1"/>
    <mergeCell ref="HRY1:HRZ1"/>
    <mergeCell ref="HSA1:HSB1"/>
    <mergeCell ref="HRE1:HRF1"/>
    <mergeCell ref="HRG1:HRH1"/>
    <mergeCell ref="HRI1:HRJ1"/>
    <mergeCell ref="HRK1:HRL1"/>
    <mergeCell ref="HRM1:HRN1"/>
    <mergeCell ref="HRO1:HRP1"/>
    <mergeCell ref="HQS1:HQT1"/>
    <mergeCell ref="HQU1:HQV1"/>
    <mergeCell ref="HQW1:HQX1"/>
    <mergeCell ref="HQY1:HQZ1"/>
    <mergeCell ref="HRA1:HRB1"/>
    <mergeCell ref="HRC1:HRD1"/>
    <mergeCell ref="HTA1:HTB1"/>
    <mergeCell ref="HTC1:HTD1"/>
    <mergeCell ref="HTE1:HTF1"/>
    <mergeCell ref="HTG1:HTH1"/>
    <mergeCell ref="HTI1:HTJ1"/>
    <mergeCell ref="HTK1:HTL1"/>
    <mergeCell ref="HSO1:HSP1"/>
    <mergeCell ref="HSQ1:HSR1"/>
    <mergeCell ref="HSS1:HST1"/>
    <mergeCell ref="HSU1:HSV1"/>
    <mergeCell ref="HSW1:HSX1"/>
    <mergeCell ref="HSY1:HSZ1"/>
    <mergeCell ref="HSC1:HSD1"/>
    <mergeCell ref="HSE1:HSF1"/>
    <mergeCell ref="HSG1:HSH1"/>
    <mergeCell ref="HSI1:HSJ1"/>
    <mergeCell ref="HSK1:HSL1"/>
    <mergeCell ref="HSM1:HSN1"/>
    <mergeCell ref="HUK1:HUL1"/>
    <mergeCell ref="HUM1:HUN1"/>
    <mergeCell ref="HUO1:HUP1"/>
    <mergeCell ref="HUQ1:HUR1"/>
    <mergeCell ref="HUS1:HUT1"/>
    <mergeCell ref="HUU1:HUV1"/>
    <mergeCell ref="HTY1:HTZ1"/>
    <mergeCell ref="HUA1:HUB1"/>
    <mergeCell ref="HUC1:HUD1"/>
    <mergeCell ref="HUE1:HUF1"/>
    <mergeCell ref="HUG1:HUH1"/>
    <mergeCell ref="HUI1:HUJ1"/>
    <mergeCell ref="HTM1:HTN1"/>
    <mergeCell ref="HTO1:HTP1"/>
    <mergeCell ref="HTQ1:HTR1"/>
    <mergeCell ref="HTS1:HTT1"/>
    <mergeCell ref="HTU1:HTV1"/>
    <mergeCell ref="HTW1:HTX1"/>
    <mergeCell ref="HVU1:HVV1"/>
    <mergeCell ref="HVW1:HVX1"/>
    <mergeCell ref="HVY1:HVZ1"/>
    <mergeCell ref="HWA1:HWB1"/>
    <mergeCell ref="HWC1:HWD1"/>
    <mergeCell ref="HWE1:HWF1"/>
    <mergeCell ref="HVI1:HVJ1"/>
    <mergeCell ref="HVK1:HVL1"/>
    <mergeCell ref="HVM1:HVN1"/>
    <mergeCell ref="HVO1:HVP1"/>
    <mergeCell ref="HVQ1:HVR1"/>
    <mergeCell ref="HVS1:HVT1"/>
    <mergeCell ref="HUW1:HUX1"/>
    <mergeCell ref="HUY1:HUZ1"/>
    <mergeCell ref="HVA1:HVB1"/>
    <mergeCell ref="HVC1:HVD1"/>
    <mergeCell ref="HVE1:HVF1"/>
    <mergeCell ref="HVG1:HVH1"/>
    <mergeCell ref="HXE1:HXF1"/>
    <mergeCell ref="HXG1:HXH1"/>
    <mergeCell ref="HXI1:HXJ1"/>
    <mergeCell ref="HXK1:HXL1"/>
    <mergeCell ref="HXM1:HXN1"/>
    <mergeCell ref="HXO1:HXP1"/>
    <mergeCell ref="HWS1:HWT1"/>
    <mergeCell ref="HWU1:HWV1"/>
    <mergeCell ref="HWW1:HWX1"/>
    <mergeCell ref="HWY1:HWZ1"/>
    <mergeCell ref="HXA1:HXB1"/>
    <mergeCell ref="HXC1:HXD1"/>
    <mergeCell ref="HWG1:HWH1"/>
    <mergeCell ref="HWI1:HWJ1"/>
    <mergeCell ref="HWK1:HWL1"/>
    <mergeCell ref="HWM1:HWN1"/>
    <mergeCell ref="HWO1:HWP1"/>
    <mergeCell ref="HWQ1:HWR1"/>
    <mergeCell ref="HYO1:HYP1"/>
    <mergeCell ref="HYQ1:HYR1"/>
    <mergeCell ref="HYS1:HYT1"/>
    <mergeCell ref="HYU1:HYV1"/>
    <mergeCell ref="HYW1:HYX1"/>
    <mergeCell ref="HYY1:HYZ1"/>
    <mergeCell ref="HYC1:HYD1"/>
    <mergeCell ref="HYE1:HYF1"/>
    <mergeCell ref="HYG1:HYH1"/>
    <mergeCell ref="HYI1:HYJ1"/>
    <mergeCell ref="HYK1:HYL1"/>
    <mergeCell ref="HYM1:HYN1"/>
    <mergeCell ref="HXQ1:HXR1"/>
    <mergeCell ref="HXS1:HXT1"/>
    <mergeCell ref="HXU1:HXV1"/>
    <mergeCell ref="HXW1:HXX1"/>
    <mergeCell ref="HXY1:HXZ1"/>
    <mergeCell ref="HYA1:HYB1"/>
    <mergeCell ref="HZY1:HZZ1"/>
    <mergeCell ref="IAA1:IAB1"/>
    <mergeCell ref="IAC1:IAD1"/>
    <mergeCell ref="IAE1:IAF1"/>
    <mergeCell ref="IAG1:IAH1"/>
    <mergeCell ref="IAI1:IAJ1"/>
    <mergeCell ref="HZM1:HZN1"/>
    <mergeCell ref="HZO1:HZP1"/>
    <mergeCell ref="HZQ1:HZR1"/>
    <mergeCell ref="HZS1:HZT1"/>
    <mergeCell ref="HZU1:HZV1"/>
    <mergeCell ref="HZW1:HZX1"/>
    <mergeCell ref="HZA1:HZB1"/>
    <mergeCell ref="HZC1:HZD1"/>
    <mergeCell ref="HZE1:HZF1"/>
    <mergeCell ref="HZG1:HZH1"/>
    <mergeCell ref="HZI1:HZJ1"/>
    <mergeCell ref="HZK1:HZL1"/>
    <mergeCell ref="IBI1:IBJ1"/>
    <mergeCell ref="IBK1:IBL1"/>
    <mergeCell ref="IBM1:IBN1"/>
    <mergeCell ref="IBO1:IBP1"/>
    <mergeCell ref="IBQ1:IBR1"/>
    <mergeCell ref="IBS1:IBT1"/>
    <mergeCell ref="IAW1:IAX1"/>
    <mergeCell ref="IAY1:IAZ1"/>
    <mergeCell ref="IBA1:IBB1"/>
    <mergeCell ref="IBC1:IBD1"/>
    <mergeCell ref="IBE1:IBF1"/>
    <mergeCell ref="IBG1:IBH1"/>
    <mergeCell ref="IAK1:IAL1"/>
    <mergeCell ref="IAM1:IAN1"/>
    <mergeCell ref="IAO1:IAP1"/>
    <mergeCell ref="IAQ1:IAR1"/>
    <mergeCell ref="IAS1:IAT1"/>
    <mergeCell ref="IAU1:IAV1"/>
    <mergeCell ref="ICS1:ICT1"/>
    <mergeCell ref="ICU1:ICV1"/>
    <mergeCell ref="ICW1:ICX1"/>
    <mergeCell ref="ICY1:ICZ1"/>
    <mergeCell ref="IDA1:IDB1"/>
    <mergeCell ref="IDC1:IDD1"/>
    <mergeCell ref="ICG1:ICH1"/>
    <mergeCell ref="ICI1:ICJ1"/>
    <mergeCell ref="ICK1:ICL1"/>
    <mergeCell ref="ICM1:ICN1"/>
    <mergeCell ref="ICO1:ICP1"/>
    <mergeCell ref="ICQ1:ICR1"/>
    <mergeCell ref="IBU1:IBV1"/>
    <mergeCell ref="IBW1:IBX1"/>
    <mergeCell ref="IBY1:IBZ1"/>
    <mergeCell ref="ICA1:ICB1"/>
    <mergeCell ref="ICC1:ICD1"/>
    <mergeCell ref="ICE1:ICF1"/>
    <mergeCell ref="IEC1:IED1"/>
    <mergeCell ref="IEE1:IEF1"/>
    <mergeCell ref="IEG1:IEH1"/>
    <mergeCell ref="IEI1:IEJ1"/>
    <mergeCell ref="IEK1:IEL1"/>
    <mergeCell ref="IEM1:IEN1"/>
    <mergeCell ref="IDQ1:IDR1"/>
    <mergeCell ref="IDS1:IDT1"/>
    <mergeCell ref="IDU1:IDV1"/>
    <mergeCell ref="IDW1:IDX1"/>
    <mergeCell ref="IDY1:IDZ1"/>
    <mergeCell ref="IEA1:IEB1"/>
    <mergeCell ref="IDE1:IDF1"/>
    <mergeCell ref="IDG1:IDH1"/>
    <mergeCell ref="IDI1:IDJ1"/>
    <mergeCell ref="IDK1:IDL1"/>
    <mergeCell ref="IDM1:IDN1"/>
    <mergeCell ref="IDO1:IDP1"/>
    <mergeCell ref="IFM1:IFN1"/>
    <mergeCell ref="IFO1:IFP1"/>
    <mergeCell ref="IFQ1:IFR1"/>
    <mergeCell ref="IFS1:IFT1"/>
    <mergeCell ref="IFU1:IFV1"/>
    <mergeCell ref="IFW1:IFX1"/>
    <mergeCell ref="IFA1:IFB1"/>
    <mergeCell ref="IFC1:IFD1"/>
    <mergeCell ref="IFE1:IFF1"/>
    <mergeCell ref="IFG1:IFH1"/>
    <mergeCell ref="IFI1:IFJ1"/>
    <mergeCell ref="IFK1:IFL1"/>
    <mergeCell ref="IEO1:IEP1"/>
    <mergeCell ref="IEQ1:IER1"/>
    <mergeCell ref="IES1:IET1"/>
    <mergeCell ref="IEU1:IEV1"/>
    <mergeCell ref="IEW1:IEX1"/>
    <mergeCell ref="IEY1:IEZ1"/>
    <mergeCell ref="IGW1:IGX1"/>
    <mergeCell ref="IGY1:IGZ1"/>
    <mergeCell ref="IHA1:IHB1"/>
    <mergeCell ref="IHC1:IHD1"/>
    <mergeCell ref="IHE1:IHF1"/>
    <mergeCell ref="IHG1:IHH1"/>
    <mergeCell ref="IGK1:IGL1"/>
    <mergeCell ref="IGM1:IGN1"/>
    <mergeCell ref="IGO1:IGP1"/>
    <mergeCell ref="IGQ1:IGR1"/>
    <mergeCell ref="IGS1:IGT1"/>
    <mergeCell ref="IGU1:IGV1"/>
    <mergeCell ref="IFY1:IFZ1"/>
    <mergeCell ref="IGA1:IGB1"/>
    <mergeCell ref="IGC1:IGD1"/>
    <mergeCell ref="IGE1:IGF1"/>
    <mergeCell ref="IGG1:IGH1"/>
    <mergeCell ref="IGI1:IGJ1"/>
    <mergeCell ref="IIG1:IIH1"/>
    <mergeCell ref="III1:IIJ1"/>
    <mergeCell ref="IIK1:IIL1"/>
    <mergeCell ref="IIM1:IIN1"/>
    <mergeCell ref="IIO1:IIP1"/>
    <mergeCell ref="IIQ1:IIR1"/>
    <mergeCell ref="IHU1:IHV1"/>
    <mergeCell ref="IHW1:IHX1"/>
    <mergeCell ref="IHY1:IHZ1"/>
    <mergeCell ref="IIA1:IIB1"/>
    <mergeCell ref="IIC1:IID1"/>
    <mergeCell ref="IIE1:IIF1"/>
    <mergeCell ref="IHI1:IHJ1"/>
    <mergeCell ref="IHK1:IHL1"/>
    <mergeCell ref="IHM1:IHN1"/>
    <mergeCell ref="IHO1:IHP1"/>
    <mergeCell ref="IHQ1:IHR1"/>
    <mergeCell ref="IHS1:IHT1"/>
    <mergeCell ref="IJQ1:IJR1"/>
    <mergeCell ref="IJS1:IJT1"/>
    <mergeCell ref="IJU1:IJV1"/>
    <mergeCell ref="IJW1:IJX1"/>
    <mergeCell ref="IJY1:IJZ1"/>
    <mergeCell ref="IKA1:IKB1"/>
    <mergeCell ref="IJE1:IJF1"/>
    <mergeCell ref="IJG1:IJH1"/>
    <mergeCell ref="IJI1:IJJ1"/>
    <mergeCell ref="IJK1:IJL1"/>
    <mergeCell ref="IJM1:IJN1"/>
    <mergeCell ref="IJO1:IJP1"/>
    <mergeCell ref="IIS1:IIT1"/>
    <mergeCell ref="IIU1:IIV1"/>
    <mergeCell ref="IIW1:IIX1"/>
    <mergeCell ref="IIY1:IIZ1"/>
    <mergeCell ref="IJA1:IJB1"/>
    <mergeCell ref="IJC1:IJD1"/>
    <mergeCell ref="ILA1:ILB1"/>
    <mergeCell ref="ILC1:ILD1"/>
    <mergeCell ref="ILE1:ILF1"/>
    <mergeCell ref="ILG1:ILH1"/>
    <mergeCell ref="ILI1:ILJ1"/>
    <mergeCell ref="ILK1:ILL1"/>
    <mergeCell ref="IKO1:IKP1"/>
    <mergeCell ref="IKQ1:IKR1"/>
    <mergeCell ref="IKS1:IKT1"/>
    <mergeCell ref="IKU1:IKV1"/>
    <mergeCell ref="IKW1:IKX1"/>
    <mergeCell ref="IKY1:IKZ1"/>
    <mergeCell ref="IKC1:IKD1"/>
    <mergeCell ref="IKE1:IKF1"/>
    <mergeCell ref="IKG1:IKH1"/>
    <mergeCell ref="IKI1:IKJ1"/>
    <mergeCell ref="IKK1:IKL1"/>
    <mergeCell ref="IKM1:IKN1"/>
    <mergeCell ref="IMK1:IML1"/>
    <mergeCell ref="IMM1:IMN1"/>
    <mergeCell ref="IMO1:IMP1"/>
    <mergeCell ref="IMQ1:IMR1"/>
    <mergeCell ref="IMS1:IMT1"/>
    <mergeCell ref="IMU1:IMV1"/>
    <mergeCell ref="ILY1:ILZ1"/>
    <mergeCell ref="IMA1:IMB1"/>
    <mergeCell ref="IMC1:IMD1"/>
    <mergeCell ref="IME1:IMF1"/>
    <mergeCell ref="IMG1:IMH1"/>
    <mergeCell ref="IMI1:IMJ1"/>
    <mergeCell ref="ILM1:ILN1"/>
    <mergeCell ref="ILO1:ILP1"/>
    <mergeCell ref="ILQ1:ILR1"/>
    <mergeCell ref="ILS1:ILT1"/>
    <mergeCell ref="ILU1:ILV1"/>
    <mergeCell ref="ILW1:ILX1"/>
    <mergeCell ref="INU1:INV1"/>
    <mergeCell ref="INW1:INX1"/>
    <mergeCell ref="INY1:INZ1"/>
    <mergeCell ref="IOA1:IOB1"/>
    <mergeCell ref="IOC1:IOD1"/>
    <mergeCell ref="IOE1:IOF1"/>
    <mergeCell ref="INI1:INJ1"/>
    <mergeCell ref="INK1:INL1"/>
    <mergeCell ref="INM1:INN1"/>
    <mergeCell ref="INO1:INP1"/>
    <mergeCell ref="INQ1:INR1"/>
    <mergeCell ref="INS1:INT1"/>
    <mergeCell ref="IMW1:IMX1"/>
    <mergeCell ref="IMY1:IMZ1"/>
    <mergeCell ref="INA1:INB1"/>
    <mergeCell ref="INC1:IND1"/>
    <mergeCell ref="INE1:INF1"/>
    <mergeCell ref="ING1:INH1"/>
    <mergeCell ref="IPE1:IPF1"/>
    <mergeCell ref="IPG1:IPH1"/>
    <mergeCell ref="IPI1:IPJ1"/>
    <mergeCell ref="IPK1:IPL1"/>
    <mergeCell ref="IPM1:IPN1"/>
    <mergeCell ref="IPO1:IPP1"/>
    <mergeCell ref="IOS1:IOT1"/>
    <mergeCell ref="IOU1:IOV1"/>
    <mergeCell ref="IOW1:IOX1"/>
    <mergeCell ref="IOY1:IOZ1"/>
    <mergeCell ref="IPA1:IPB1"/>
    <mergeCell ref="IPC1:IPD1"/>
    <mergeCell ref="IOG1:IOH1"/>
    <mergeCell ref="IOI1:IOJ1"/>
    <mergeCell ref="IOK1:IOL1"/>
    <mergeCell ref="IOM1:ION1"/>
    <mergeCell ref="IOO1:IOP1"/>
    <mergeCell ref="IOQ1:IOR1"/>
    <mergeCell ref="IQO1:IQP1"/>
    <mergeCell ref="IQQ1:IQR1"/>
    <mergeCell ref="IQS1:IQT1"/>
    <mergeCell ref="IQU1:IQV1"/>
    <mergeCell ref="IQW1:IQX1"/>
    <mergeCell ref="IQY1:IQZ1"/>
    <mergeCell ref="IQC1:IQD1"/>
    <mergeCell ref="IQE1:IQF1"/>
    <mergeCell ref="IQG1:IQH1"/>
    <mergeCell ref="IQI1:IQJ1"/>
    <mergeCell ref="IQK1:IQL1"/>
    <mergeCell ref="IQM1:IQN1"/>
    <mergeCell ref="IPQ1:IPR1"/>
    <mergeCell ref="IPS1:IPT1"/>
    <mergeCell ref="IPU1:IPV1"/>
    <mergeCell ref="IPW1:IPX1"/>
    <mergeCell ref="IPY1:IPZ1"/>
    <mergeCell ref="IQA1:IQB1"/>
    <mergeCell ref="IRY1:IRZ1"/>
    <mergeCell ref="ISA1:ISB1"/>
    <mergeCell ref="ISC1:ISD1"/>
    <mergeCell ref="ISE1:ISF1"/>
    <mergeCell ref="ISG1:ISH1"/>
    <mergeCell ref="ISI1:ISJ1"/>
    <mergeCell ref="IRM1:IRN1"/>
    <mergeCell ref="IRO1:IRP1"/>
    <mergeCell ref="IRQ1:IRR1"/>
    <mergeCell ref="IRS1:IRT1"/>
    <mergeCell ref="IRU1:IRV1"/>
    <mergeCell ref="IRW1:IRX1"/>
    <mergeCell ref="IRA1:IRB1"/>
    <mergeCell ref="IRC1:IRD1"/>
    <mergeCell ref="IRE1:IRF1"/>
    <mergeCell ref="IRG1:IRH1"/>
    <mergeCell ref="IRI1:IRJ1"/>
    <mergeCell ref="IRK1:IRL1"/>
    <mergeCell ref="ITI1:ITJ1"/>
    <mergeCell ref="ITK1:ITL1"/>
    <mergeCell ref="ITM1:ITN1"/>
    <mergeCell ref="ITO1:ITP1"/>
    <mergeCell ref="ITQ1:ITR1"/>
    <mergeCell ref="ITS1:ITT1"/>
    <mergeCell ref="ISW1:ISX1"/>
    <mergeCell ref="ISY1:ISZ1"/>
    <mergeCell ref="ITA1:ITB1"/>
    <mergeCell ref="ITC1:ITD1"/>
    <mergeCell ref="ITE1:ITF1"/>
    <mergeCell ref="ITG1:ITH1"/>
    <mergeCell ref="ISK1:ISL1"/>
    <mergeCell ref="ISM1:ISN1"/>
    <mergeCell ref="ISO1:ISP1"/>
    <mergeCell ref="ISQ1:ISR1"/>
    <mergeCell ref="ISS1:IST1"/>
    <mergeCell ref="ISU1:ISV1"/>
    <mergeCell ref="IUS1:IUT1"/>
    <mergeCell ref="IUU1:IUV1"/>
    <mergeCell ref="IUW1:IUX1"/>
    <mergeCell ref="IUY1:IUZ1"/>
    <mergeCell ref="IVA1:IVB1"/>
    <mergeCell ref="IVC1:IVD1"/>
    <mergeCell ref="IUG1:IUH1"/>
    <mergeCell ref="IUI1:IUJ1"/>
    <mergeCell ref="IUK1:IUL1"/>
    <mergeCell ref="IUM1:IUN1"/>
    <mergeCell ref="IUO1:IUP1"/>
    <mergeCell ref="IUQ1:IUR1"/>
    <mergeCell ref="ITU1:ITV1"/>
    <mergeCell ref="ITW1:ITX1"/>
    <mergeCell ref="ITY1:ITZ1"/>
    <mergeCell ref="IUA1:IUB1"/>
    <mergeCell ref="IUC1:IUD1"/>
    <mergeCell ref="IUE1:IUF1"/>
    <mergeCell ref="IWC1:IWD1"/>
    <mergeCell ref="IWE1:IWF1"/>
    <mergeCell ref="IWG1:IWH1"/>
    <mergeCell ref="IWI1:IWJ1"/>
    <mergeCell ref="IWK1:IWL1"/>
    <mergeCell ref="IWM1:IWN1"/>
    <mergeCell ref="IVQ1:IVR1"/>
    <mergeCell ref="IVS1:IVT1"/>
    <mergeCell ref="IVU1:IVV1"/>
    <mergeCell ref="IVW1:IVX1"/>
    <mergeCell ref="IVY1:IVZ1"/>
    <mergeCell ref="IWA1:IWB1"/>
    <mergeCell ref="IVE1:IVF1"/>
    <mergeCell ref="IVG1:IVH1"/>
    <mergeCell ref="IVI1:IVJ1"/>
    <mergeCell ref="IVK1:IVL1"/>
    <mergeCell ref="IVM1:IVN1"/>
    <mergeCell ref="IVO1:IVP1"/>
    <mergeCell ref="IXM1:IXN1"/>
    <mergeCell ref="IXO1:IXP1"/>
    <mergeCell ref="IXQ1:IXR1"/>
    <mergeCell ref="IXS1:IXT1"/>
    <mergeCell ref="IXU1:IXV1"/>
    <mergeCell ref="IXW1:IXX1"/>
    <mergeCell ref="IXA1:IXB1"/>
    <mergeCell ref="IXC1:IXD1"/>
    <mergeCell ref="IXE1:IXF1"/>
    <mergeCell ref="IXG1:IXH1"/>
    <mergeCell ref="IXI1:IXJ1"/>
    <mergeCell ref="IXK1:IXL1"/>
    <mergeCell ref="IWO1:IWP1"/>
    <mergeCell ref="IWQ1:IWR1"/>
    <mergeCell ref="IWS1:IWT1"/>
    <mergeCell ref="IWU1:IWV1"/>
    <mergeCell ref="IWW1:IWX1"/>
    <mergeCell ref="IWY1:IWZ1"/>
    <mergeCell ref="IYW1:IYX1"/>
    <mergeCell ref="IYY1:IYZ1"/>
    <mergeCell ref="IZA1:IZB1"/>
    <mergeCell ref="IZC1:IZD1"/>
    <mergeCell ref="IZE1:IZF1"/>
    <mergeCell ref="IZG1:IZH1"/>
    <mergeCell ref="IYK1:IYL1"/>
    <mergeCell ref="IYM1:IYN1"/>
    <mergeCell ref="IYO1:IYP1"/>
    <mergeCell ref="IYQ1:IYR1"/>
    <mergeCell ref="IYS1:IYT1"/>
    <mergeCell ref="IYU1:IYV1"/>
    <mergeCell ref="IXY1:IXZ1"/>
    <mergeCell ref="IYA1:IYB1"/>
    <mergeCell ref="IYC1:IYD1"/>
    <mergeCell ref="IYE1:IYF1"/>
    <mergeCell ref="IYG1:IYH1"/>
    <mergeCell ref="IYI1:IYJ1"/>
    <mergeCell ref="JAG1:JAH1"/>
    <mergeCell ref="JAI1:JAJ1"/>
    <mergeCell ref="JAK1:JAL1"/>
    <mergeCell ref="JAM1:JAN1"/>
    <mergeCell ref="JAO1:JAP1"/>
    <mergeCell ref="JAQ1:JAR1"/>
    <mergeCell ref="IZU1:IZV1"/>
    <mergeCell ref="IZW1:IZX1"/>
    <mergeCell ref="IZY1:IZZ1"/>
    <mergeCell ref="JAA1:JAB1"/>
    <mergeCell ref="JAC1:JAD1"/>
    <mergeCell ref="JAE1:JAF1"/>
    <mergeCell ref="IZI1:IZJ1"/>
    <mergeCell ref="IZK1:IZL1"/>
    <mergeCell ref="IZM1:IZN1"/>
    <mergeCell ref="IZO1:IZP1"/>
    <mergeCell ref="IZQ1:IZR1"/>
    <mergeCell ref="IZS1:IZT1"/>
    <mergeCell ref="JBQ1:JBR1"/>
    <mergeCell ref="JBS1:JBT1"/>
    <mergeCell ref="JBU1:JBV1"/>
    <mergeCell ref="JBW1:JBX1"/>
    <mergeCell ref="JBY1:JBZ1"/>
    <mergeCell ref="JCA1:JCB1"/>
    <mergeCell ref="JBE1:JBF1"/>
    <mergeCell ref="JBG1:JBH1"/>
    <mergeCell ref="JBI1:JBJ1"/>
    <mergeCell ref="JBK1:JBL1"/>
    <mergeCell ref="JBM1:JBN1"/>
    <mergeCell ref="JBO1:JBP1"/>
    <mergeCell ref="JAS1:JAT1"/>
    <mergeCell ref="JAU1:JAV1"/>
    <mergeCell ref="JAW1:JAX1"/>
    <mergeCell ref="JAY1:JAZ1"/>
    <mergeCell ref="JBA1:JBB1"/>
    <mergeCell ref="JBC1:JBD1"/>
    <mergeCell ref="JDA1:JDB1"/>
    <mergeCell ref="JDC1:JDD1"/>
    <mergeCell ref="JDE1:JDF1"/>
    <mergeCell ref="JDG1:JDH1"/>
    <mergeCell ref="JDI1:JDJ1"/>
    <mergeCell ref="JDK1:JDL1"/>
    <mergeCell ref="JCO1:JCP1"/>
    <mergeCell ref="JCQ1:JCR1"/>
    <mergeCell ref="JCS1:JCT1"/>
    <mergeCell ref="JCU1:JCV1"/>
    <mergeCell ref="JCW1:JCX1"/>
    <mergeCell ref="JCY1:JCZ1"/>
    <mergeCell ref="JCC1:JCD1"/>
    <mergeCell ref="JCE1:JCF1"/>
    <mergeCell ref="JCG1:JCH1"/>
    <mergeCell ref="JCI1:JCJ1"/>
    <mergeCell ref="JCK1:JCL1"/>
    <mergeCell ref="JCM1:JCN1"/>
    <mergeCell ref="JEK1:JEL1"/>
    <mergeCell ref="JEM1:JEN1"/>
    <mergeCell ref="JEO1:JEP1"/>
    <mergeCell ref="JEQ1:JER1"/>
    <mergeCell ref="JES1:JET1"/>
    <mergeCell ref="JEU1:JEV1"/>
    <mergeCell ref="JDY1:JDZ1"/>
    <mergeCell ref="JEA1:JEB1"/>
    <mergeCell ref="JEC1:JED1"/>
    <mergeCell ref="JEE1:JEF1"/>
    <mergeCell ref="JEG1:JEH1"/>
    <mergeCell ref="JEI1:JEJ1"/>
    <mergeCell ref="JDM1:JDN1"/>
    <mergeCell ref="JDO1:JDP1"/>
    <mergeCell ref="JDQ1:JDR1"/>
    <mergeCell ref="JDS1:JDT1"/>
    <mergeCell ref="JDU1:JDV1"/>
    <mergeCell ref="JDW1:JDX1"/>
    <mergeCell ref="JFU1:JFV1"/>
    <mergeCell ref="JFW1:JFX1"/>
    <mergeCell ref="JFY1:JFZ1"/>
    <mergeCell ref="JGA1:JGB1"/>
    <mergeCell ref="JGC1:JGD1"/>
    <mergeCell ref="JGE1:JGF1"/>
    <mergeCell ref="JFI1:JFJ1"/>
    <mergeCell ref="JFK1:JFL1"/>
    <mergeCell ref="JFM1:JFN1"/>
    <mergeCell ref="JFO1:JFP1"/>
    <mergeCell ref="JFQ1:JFR1"/>
    <mergeCell ref="JFS1:JFT1"/>
    <mergeCell ref="JEW1:JEX1"/>
    <mergeCell ref="JEY1:JEZ1"/>
    <mergeCell ref="JFA1:JFB1"/>
    <mergeCell ref="JFC1:JFD1"/>
    <mergeCell ref="JFE1:JFF1"/>
    <mergeCell ref="JFG1:JFH1"/>
    <mergeCell ref="JHE1:JHF1"/>
    <mergeCell ref="JHG1:JHH1"/>
    <mergeCell ref="JHI1:JHJ1"/>
    <mergeCell ref="JHK1:JHL1"/>
    <mergeCell ref="JHM1:JHN1"/>
    <mergeCell ref="JHO1:JHP1"/>
    <mergeCell ref="JGS1:JGT1"/>
    <mergeCell ref="JGU1:JGV1"/>
    <mergeCell ref="JGW1:JGX1"/>
    <mergeCell ref="JGY1:JGZ1"/>
    <mergeCell ref="JHA1:JHB1"/>
    <mergeCell ref="JHC1:JHD1"/>
    <mergeCell ref="JGG1:JGH1"/>
    <mergeCell ref="JGI1:JGJ1"/>
    <mergeCell ref="JGK1:JGL1"/>
    <mergeCell ref="JGM1:JGN1"/>
    <mergeCell ref="JGO1:JGP1"/>
    <mergeCell ref="JGQ1:JGR1"/>
    <mergeCell ref="JIO1:JIP1"/>
    <mergeCell ref="JIQ1:JIR1"/>
    <mergeCell ref="JIS1:JIT1"/>
    <mergeCell ref="JIU1:JIV1"/>
    <mergeCell ref="JIW1:JIX1"/>
    <mergeCell ref="JIY1:JIZ1"/>
    <mergeCell ref="JIC1:JID1"/>
    <mergeCell ref="JIE1:JIF1"/>
    <mergeCell ref="JIG1:JIH1"/>
    <mergeCell ref="JII1:JIJ1"/>
    <mergeCell ref="JIK1:JIL1"/>
    <mergeCell ref="JIM1:JIN1"/>
    <mergeCell ref="JHQ1:JHR1"/>
    <mergeCell ref="JHS1:JHT1"/>
    <mergeCell ref="JHU1:JHV1"/>
    <mergeCell ref="JHW1:JHX1"/>
    <mergeCell ref="JHY1:JHZ1"/>
    <mergeCell ref="JIA1:JIB1"/>
    <mergeCell ref="JJY1:JJZ1"/>
    <mergeCell ref="JKA1:JKB1"/>
    <mergeCell ref="JKC1:JKD1"/>
    <mergeCell ref="JKE1:JKF1"/>
    <mergeCell ref="JKG1:JKH1"/>
    <mergeCell ref="JKI1:JKJ1"/>
    <mergeCell ref="JJM1:JJN1"/>
    <mergeCell ref="JJO1:JJP1"/>
    <mergeCell ref="JJQ1:JJR1"/>
    <mergeCell ref="JJS1:JJT1"/>
    <mergeCell ref="JJU1:JJV1"/>
    <mergeCell ref="JJW1:JJX1"/>
    <mergeCell ref="JJA1:JJB1"/>
    <mergeCell ref="JJC1:JJD1"/>
    <mergeCell ref="JJE1:JJF1"/>
    <mergeCell ref="JJG1:JJH1"/>
    <mergeCell ref="JJI1:JJJ1"/>
    <mergeCell ref="JJK1:JJL1"/>
    <mergeCell ref="JLI1:JLJ1"/>
    <mergeCell ref="JLK1:JLL1"/>
    <mergeCell ref="JLM1:JLN1"/>
    <mergeCell ref="JLO1:JLP1"/>
    <mergeCell ref="JLQ1:JLR1"/>
    <mergeCell ref="JLS1:JLT1"/>
    <mergeCell ref="JKW1:JKX1"/>
    <mergeCell ref="JKY1:JKZ1"/>
    <mergeCell ref="JLA1:JLB1"/>
    <mergeCell ref="JLC1:JLD1"/>
    <mergeCell ref="JLE1:JLF1"/>
    <mergeCell ref="JLG1:JLH1"/>
    <mergeCell ref="JKK1:JKL1"/>
    <mergeCell ref="JKM1:JKN1"/>
    <mergeCell ref="JKO1:JKP1"/>
    <mergeCell ref="JKQ1:JKR1"/>
    <mergeCell ref="JKS1:JKT1"/>
    <mergeCell ref="JKU1:JKV1"/>
    <mergeCell ref="JMS1:JMT1"/>
    <mergeCell ref="JMU1:JMV1"/>
    <mergeCell ref="JMW1:JMX1"/>
    <mergeCell ref="JMY1:JMZ1"/>
    <mergeCell ref="JNA1:JNB1"/>
    <mergeCell ref="JNC1:JND1"/>
    <mergeCell ref="JMG1:JMH1"/>
    <mergeCell ref="JMI1:JMJ1"/>
    <mergeCell ref="JMK1:JML1"/>
    <mergeCell ref="JMM1:JMN1"/>
    <mergeCell ref="JMO1:JMP1"/>
    <mergeCell ref="JMQ1:JMR1"/>
    <mergeCell ref="JLU1:JLV1"/>
    <mergeCell ref="JLW1:JLX1"/>
    <mergeCell ref="JLY1:JLZ1"/>
    <mergeCell ref="JMA1:JMB1"/>
    <mergeCell ref="JMC1:JMD1"/>
    <mergeCell ref="JME1:JMF1"/>
    <mergeCell ref="JOC1:JOD1"/>
    <mergeCell ref="JOE1:JOF1"/>
    <mergeCell ref="JOG1:JOH1"/>
    <mergeCell ref="JOI1:JOJ1"/>
    <mergeCell ref="JOK1:JOL1"/>
    <mergeCell ref="JOM1:JON1"/>
    <mergeCell ref="JNQ1:JNR1"/>
    <mergeCell ref="JNS1:JNT1"/>
    <mergeCell ref="JNU1:JNV1"/>
    <mergeCell ref="JNW1:JNX1"/>
    <mergeCell ref="JNY1:JNZ1"/>
    <mergeCell ref="JOA1:JOB1"/>
    <mergeCell ref="JNE1:JNF1"/>
    <mergeCell ref="JNG1:JNH1"/>
    <mergeCell ref="JNI1:JNJ1"/>
    <mergeCell ref="JNK1:JNL1"/>
    <mergeCell ref="JNM1:JNN1"/>
    <mergeCell ref="JNO1:JNP1"/>
    <mergeCell ref="JPM1:JPN1"/>
    <mergeCell ref="JPO1:JPP1"/>
    <mergeCell ref="JPQ1:JPR1"/>
    <mergeCell ref="JPS1:JPT1"/>
    <mergeCell ref="JPU1:JPV1"/>
    <mergeCell ref="JPW1:JPX1"/>
    <mergeCell ref="JPA1:JPB1"/>
    <mergeCell ref="JPC1:JPD1"/>
    <mergeCell ref="JPE1:JPF1"/>
    <mergeCell ref="JPG1:JPH1"/>
    <mergeCell ref="JPI1:JPJ1"/>
    <mergeCell ref="JPK1:JPL1"/>
    <mergeCell ref="JOO1:JOP1"/>
    <mergeCell ref="JOQ1:JOR1"/>
    <mergeCell ref="JOS1:JOT1"/>
    <mergeCell ref="JOU1:JOV1"/>
    <mergeCell ref="JOW1:JOX1"/>
    <mergeCell ref="JOY1:JOZ1"/>
    <mergeCell ref="JQW1:JQX1"/>
    <mergeCell ref="JQY1:JQZ1"/>
    <mergeCell ref="JRA1:JRB1"/>
    <mergeCell ref="JRC1:JRD1"/>
    <mergeCell ref="JRE1:JRF1"/>
    <mergeCell ref="JRG1:JRH1"/>
    <mergeCell ref="JQK1:JQL1"/>
    <mergeCell ref="JQM1:JQN1"/>
    <mergeCell ref="JQO1:JQP1"/>
    <mergeCell ref="JQQ1:JQR1"/>
    <mergeCell ref="JQS1:JQT1"/>
    <mergeCell ref="JQU1:JQV1"/>
    <mergeCell ref="JPY1:JPZ1"/>
    <mergeCell ref="JQA1:JQB1"/>
    <mergeCell ref="JQC1:JQD1"/>
    <mergeCell ref="JQE1:JQF1"/>
    <mergeCell ref="JQG1:JQH1"/>
    <mergeCell ref="JQI1:JQJ1"/>
    <mergeCell ref="JSG1:JSH1"/>
    <mergeCell ref="JSI1:JSJ1"/>
    <mergeCell ref="JSK1:JSL1"/>
    <mergeCell ref="JSM1:JSN1"/>
    <mergeCell ref="JSO1:JSP1"/>
    <mergeCell ref="JSQ1:JSR1"/>
    <mergeCell ref="JRU1:JRV1"/>
    <mergeCell ref="JRW1:JRX1"/>
    <mergeCell ref="JRY1:JRZ1"/>
    <mergeCell ref="JSA1:JSB1"/>
    <mergeCell ref="JSC1:JSD1"/>
    <mergeCell ref="JSE1:JSF1"/>
    <mergeCell ref="JRI1:JRJ1"/>
    <mergeCell ref="JRK1:JRL1"/>
    <mergeCell ref="JRM1:JRN1"/>
    <mergeCell ref="JRO1:JRP1"/>
    <mergeCell ref="JRQ1:JRR1"/>
    <mergeCell ref="JRS1:JRT1"/>
    <mergeCell ref="JTQ1:JTR1"/>
    <mergeCell ref="JTS1:JTT1"/>
    <mergeCell ref="JTU1:JTV1"/>
    <mergeCell ref="JTW1:JTX1"/>
    <mergeCell ref="JTY1:JTZ1"/>
    <mergeCell ref="JUA1:JUB1"/>
    <mergeCell ref="JTE1:JTF1"/>
    <mergeCell ref="JTG1:JTH1"/>
    <mergeCell ref="JTI1:JTJ1"/>
    <mergeCell ref="JTK1:JTL1"/>
    <mergeCell ref="JTM1:JTN1"/>
    <mergeCell ref="JTO1:JTP1"/>
    <mergeCell ref="JSS1:JST1"/>
    <mergeCell ref="JSU1:JSV1"/>
    <mergeCell ref="JSW1:JSX1"/>
    <mergeCell ref="JSY1:JSZ1"/>
    <mergeCell ref="JTA1:JTB1"/>
    <mergeCell ref="JTC1:JTD1"/>
    <mergeCell ref="JVA1:JVB1"/>
    <mergeCell ref="JVC1:JVD1"/>
    <mergeCell ref="JVE1:JVF1"/>
    <mergeCell ref="JVG1:JVH1"/>
    <mergeCell ref="JVI1:JVJ1"/>
    <mergeCell ref="JVK1:JVL1"/>
    <mergeCell ref="JUO1:JUP1"/>
    <mergeCell ref="JUQ1:JUR1"/>
    <mergeCell ref="JUS1:JUT1"/>
    <mergeCell ref="JUU1:JUV1"/>
    <mergeCell ref="JUW1:JUX1"/>
    <mergeCell ref="JUY1:JUZ1"/>
    <mergeCell ref="JUC1:JUD1"/>
    <mergeCell ref="JUE1:JUF1"/>
    <mergeCell ref="JUG1:JUH1"/>
    <mergeCell ref="JUI1:JUJ1"/>
    <mergeCell ref="JUK1:JUL1"/>
    <mergeCell ref="JUM1:JUN1"/>
    <mergeCell ref="JWK1:JWL1"/>
    <mergeCell ref="JWM1:JWN1"/>
    <mergeCell ref="JWO1:JWP1"/>
    <mergeCell ref="JWQ1:JWR1"/>
    <mergeCell ref="JWS1:JWT1"/>
    <mergeCell ref="JWU1:JWV1"/>
    <mergeCell ref="JVY1:JVZ1"/>
    <mergeCell ref="JWA1:JWB1"/>
    <mergeCell ref="JWC1:JWD1"/>
    <mergeCell ref="JWE1:JWF1"/>
    <mergeCell ref="JWG1:JWH1"/>
    <mergeCell ref="JWI1:JWJ1"/>
    <mergeCell ref="JVM1:JVN1"/>
    <mergeCell ref="JVO1:JVP1"/>
    <mergeCell ref="JVQ1:JVR1"/>
    <mergeCell ref="JVS1:JVT1"/>
    <mergeCell ref="JVU1:JVV1"/>
    <mergeCell ref="JVW1:JVX1"/>
    <mergeCell ref="JXU1:JXV1"/>
    <mergeCell ref="JXW1:JXX1"/>
    <mergeCell ref="JXY1:JXZ1"/>
    <mergeCell ref="JYA1:JYB1"/>
    <mergeCell ref="JYC1:JYD1"/>
    <mergeCell ref="JYE1:JYF1"/>
    <mergeCell ref="JXI1:JXJ1"/>
    <mergeCell ref="JXK1:JXL1"/>
    <mergeCell ref="JXM1:JXN1"/>
    <mergeCell ref="JXO1:JXP1"/>
    <mergeCell ref="JXQ1:JXR1"/>
    <mergeCell ref="JXS1:JXT1"/>
    <mergeCell ref="JWW1:JWX1"/>
    <mergeCell ref="JWY1:JWZ1"/>
    <mergeCell ref="JXA1:JXB1"/>
    <mergeCell ref="JXC1:JXD1"/>
    <mergeCell ref="JXE1:JXF1"/>
    <mergeCell ref="JXG1:JXH1"/>
    <mergeCell ref="JZE1:JZF1"/>
    <mergeCell ref="JZG1:JZH1"/>
    <mergeCell ref="JZI1:JZJ1"/>
    <mergeCell ref="JZK1:JZL1"/>
    <mergeCell ref="JZM1:JZN1"/>
    <mergeCell ref="JZO1:JZP1"/>
    <mergeCell ref="JYS1:JYT1"/>
    <mergeCell ref="JYU1:JYV1"/>
    <mergeCell ref="JYW1:JYX1"/>
    <mergeCell ref="JYY1:JYZ1"/>
    <mergeCell ref="JZA1:JZB1"/>
    <mergeCell ref="JZC1:JZD1"/>
    <mergeCell ref="JYG1:JYH1"/>
    <mergeCell ref="JYI1:JYJ1"/>
    <mergeCell ref="JYK1:JYL1"/>
    <mergeCell ref="JYM1:JYN1"/>
    <mergeCell ref="JYO1:JYP1"/>
    <mergeCell ref="JYQ1:JYR1"/>
    <mergeCell ref="KAO1:KAP1"/>
    <mergeCell ref="KAQ1:KAR1"/>
    <mergeCell ref="KAS1:KAT1"/>
    <mergeCell ref="KAU1:KAV1"/>
    <mergeCell ref="KAW1:KAX1"/>
    <mergeCell ref="KAY1:KAZ1"/>
    <mergeCell ref="KAC1:KAD1"/>
    <mergeCell ref="KAE1:KAF1"/>
    <mergeCell ref="KAG1:KAH1"/>
    <mergeCell ref="KAI1:KAJ1"/>
    <mergeCell ref="KAK1:KAL1"/>
    <mergeCell ref="KAM1:KAN1"/>
    <mergeCell ref="JZQ1:JZR1"/>
    <mergeCell ref="JZS1:JZT1"/>
    <mergeCell ref="JZU1:JZV1"/>
    <mergeCell ref="JZW1:JZX1"/>
    <mergeCell ref="JZY1:JZZ1"/>
    <mergeCell ref="KAA1:KAB1"/>
    <mergeCell ref="KBY1:KBZ1"/>
    <mergeCell ref="KCA1:KCB1"/>
    <mergeCell ref="KCC1:KCD1"/>
    <mergeCell ref="KCE1:KCF1"/>
    <mergeCell ref="KCG1:KCH1"/>
    <mergeCell ref="KCI1:KCJ1"/>
    <mergeCell ref="KBM1:KBN1"/>
    <mergeCell ref="KBO1:KBP1"/>
    <mergeCell ref="KBQ1:KBR1"/>
    <mergeCell ref="KBS1:KBT1"/>
    <mergeCell ref="KBU1:KBV1"/>
    <mergeCell ref="KBW1:KBX1"/>
    <mergeCell ref="KBA1:KBB1"/>
    <mergeCell ref="KBC1:KBD1"/>
    <mergeCell ref="KBE1:KBF1"/>
    <mergeCell ref="KBG1:KBH1"/>
    <mergeCell ref="KBI1:KBJ1"/>
    <mergeCell ref="KBK1:KBL1"/>
    <mergeCell ref="KDI1:KDJ1"/>
    <mergeCell ref="KDK1:KDL1"/>
    <mergeCell ref="KDM1:KDN1"/>
    <mergeCell ref="KDO1:KDP1"/>
    <mergeCell ref="KDQ1:KDR1"/>
    <mergeCell ref="KDS1:KDT1"/>
    <mergeCell ref="KCW1:KCX1"/>
    <mergeCell ref="KCY1:KCZ1"/>
    <mergeCell ref="KDA1:KDB1"/>
    <mergeCell ref="KDC1:KDD1"/>
    <mergeCell ref="KDE1:KDF1"/>
    <mergeCell ref="KDG1:KDH1"/>
    <mergeCell ref="KCK1:KCL1"/>
    <mergeCell ref="KCM1:KCN1"/>
    <mergeCell ref="KCO1:KCP1"/>
    <mergeCell ref="KCQ1:KCR1"/>
    <mergeCell ref="KCS1:KCT1"/>
    <mergeCell ref="KCU1:KCV1"/>
    <mergeCell ref="KES1:KET1"/>
    <mergeCell ref="KEU1:KEV1"/>
    <mergeCell ref="KEW1:KEX1"/>
    <mergeCell ref="KEY1:KEZ1"/>
    <mergeCell ref="KFA1:KFB1"/>
    <mergeCell ref="KFC1:KFD1"/>
    <mergeCell ref="KEG1:KEH1"/>
    <mergeCell ref="KEI1:KEJ1"/>
    <mergeCell ref="KEK1:KEL1"/>
    <mergeCell ref="KEM1:KEN1"/>
    <mergeCell ref="KEO1:KEP1"/>
    <mergeCell ref="KEQ1:KER1"/>
    <mergeCell ref="KDU1:KDV1"/>
    <mergeCell ref="KDW1:KDX1"/>
    <mergeCell ref="KDY1:KDZ1"/>
    <mergeCell ref="KEA1:KEB1"/>
    <mergeCell ref="KEC1:KED1"/>
    <mergeCell ref="KEE1:KEF1"/>
    <mergeCell ref="KGC1:KGD1"/>
    <mergeCell ref="KGE1:KGF1"/>
    <mergeCell ref="KGG1:KGH1"/>
    <mergeCell ref="KGI1:KGJ1"/>
    <mergeCell ref="KGK1:KGL1"/>
    <mergeCell ref="KGM1:KGN1"/>
    <mergeCell ref="KFQ1:KFR1"/>
    <mergeCell ref="KFS1:KFT1"/>
    <mergeCell ref="KFU1:KFV1"/>
    <mergeCell ref="KFW1:KFX1"/>
    <mergeCell ref="KFY1:KFZ1"/>
    <mergeCell ref="KGA1:KGB1"/>
    <mergeCell ref="KFE1:KFF1"/>
    <mergeCell ref="KFG1:KFH1"/>
    <mergeCell ref="KFI1:KFJ1"/>
    <mergeCell ref="KFK1:KFL1"/>
    <mergeCell ref="KFM1:KFN1"/>
    <mergeCell ref="KFO1:KFP1"/>
    <mergeCell ref="KHM1:KHN1"/>
    <mergeCell ref="KHO1:KHP1"/>
    <mergeCell ref="KHQ1:KHR1"/>
    <mergeCell ref="KHS1:KHT1"/>
    <mergeCell ref="KHU1:KHV1"/>
    <mergeCell ref="KHW1:KHX1"/>
    <mergeCell ref="KHA1:KHB1"/>
    <mergeCell ref="KHC1:KHD1"/>
    <mergeCell ref="KHE1:KHF1"/>
    <mergeCell ref="KHG1:KHH1"/>
    <mergeCell ref="KHI1:KHJ1"/>
    <mergeCell ref="KHK1:KHL1"/>
    <mergeCell ref="KGO1:KGP1"/>
    <mergeCell ref="KGQ1:KGR1"/>
    <mergeCell ref="KGS1:KGT1"/>
    <mergeCell ref="KGU1:KGV1"/>
    <mergeCell ref="KGW1:KGX1"/>
    <mergeCell ref="KGY1:KGZ1"/>
    <mergeCell ref="KIW1:KIX1"/>
    <mergeCell ref="KIY1:KIZ1"/>
    <mergeCell ref="KJA1:KJB1"/>
    <mergeCell ref="KJC1:KJD1"/>
    <mergeCell ref="KJE1:KJF1"/>
    <mergeCell ref="KJG1:KJH1"/>
    <mergeCell ref="KIK1:KIL1"/>
    <mergeCell ref="KIM1:KIN1"/>
    <mergeCell ref="KIO1:KIP1"/>
    <mergeCell ref="KIQ1:KIR1"/>
    <mergeCell ref="KIS1:KIT1"/>
    <mergeCell ref="KIU1:KIV1"/>
    <mergeCell ref="KHY1:KHZ1"/>
    <mergeCell ref="KIA1:KIB1"/>
    <mergeCell ref="KIC1:KID1"/>
    <mergeCell ref="KIE1:KIF1"/>
    <mergeCell ref="KIG1:KIH1"/>
    <mergeCell ref="KII1:KIJ1"/>
    <mergeCell ref="KKG1:KKH1"/>
    <mergeCell ref="KKI1:KKJ1"/>
    <mergeCell ref="KKK1:KKL1"/>
    <mergeCell ref="KKM1:KKN1"/>
    <mergeCell ref="KKO1:KKP1"/>
    <mergeCell ref="KKQ1:KKR1"/>
    <mergeCell ref="KJU1:KJV1"/>
    <mergeCell ref="KJW1:KJX1"/>
    <mergeCell ref="KJY1:KJZ1"/>
    <mergeCell ref="KKA1:KKB1"/>
    <mergeCell ref="KKC1:KKD1"/>
    <mergeCell ref="KKE1:KKF1"/>
    <mergeCell ref="KJI1:KJJ1"/>
    <mergeCell ref="KJK1:KJL1"/>
    <mergeCell ref="KJM1:KJN1"/>
    <mergeCell ref="KJO1:KJP1"/>
    <mergeCell ref="KJQ1:KJR1"/>
    <mergeCell ref="KJS1:KJT1"/>
    <mergeCell ref="KLQ1:KLR1"/>
    <mergeCell ref="KLS1:KLT1"/>
    <mergeCell ref="KLU1:KLV1"/>
    <mergeCell ref="KLW1:KLX1"/>
    <mergeCell ref="KLY1:KLZ1"/>
    <mergeCell ref="KMA1:KMB1"/>
    <mergeCell ref="KLE1:KLF1"/>
    <mergeCell ref="KLG1:KLH1"/>
    <mergeCell ref="KLI1:KLJ1"/>
    <mergeCell ref="KLK1:KLL1"/>
    <mergeCell ref="KLM1:KLN1"/>
    <mergeCell ref="KLO1:KLP1"/>
    <mergeCell ref="KKS1:KKT1"/>
    <mergeCell ref="KKU1:KKV1"/>
    <mergeCell ref="KKW1:KKX1"/>
    <mergeCell ref="KKY1:KKZ1"/>
    <mergeCell ref="KLA1:KLB1"/>
    <mergeCell ref="KLC1:KLD1"/>
    <mergeCell ref="KNA1:KNB1"/>
    <mergeCell ref="KNC1:KND1"/>
    <mergeCell ref="KNE1:KNF1"/>
    <mergeCell ref="KNG1:KNH1"/>
    <mergeCell ref="KNI1:KNJ1"/>
    <mergeCell ref="KNK1:KNL1"/>
    <mergeCell ref="KMO1:KMP1"/>
    <mergeCell ref="KMQ1:KMR1"/>
    <mergeCell ref="KMS1:KMT1"/>
    <mergeCell ref="KMU1:KMV1"/>
    <mergeCell ref="KMW1:KMX1"/>
    <mergeCell ref="KMY1:KMZ1"/>
    <mergeCell ref="KMC1:KMD1"/>
    <mergeCell ref="KME1:KMF1"/>
    <mergeCell ref="KMG1:KMH1"/>
    <mergeCell ref="KMI1:KMJ1"/>
    <mergeCell ref="KMK1:KML1"/>
    <mergeCell ref="KMM1:KMN1"/>
    <mergeCell ref="KOK1:KOL1"/>
    <mergeCell ref="KOM1:KON1"/>
    <mergeCell ref="KOO1:KOP1"/>
    <mergeCell ref="KOQ1:KOR1"/>
    <mergeCell ref="KOS1:KOT1"/>
    <mergeCell ref="KOU1:KOV1"/>
    <mergeCell ref="KNY1:KNZ1"/>
    <mergeCell ref="KOA1:KOB1"/>
    <mergeCell ref="KOC1:KOD1"/>
    <mergeCell ref="KOE1:KOF1"/>
    <mergeCell ref="KOG1:KOH1"/>
    <mergeCell ref="KOI1:KOJ1"/>
    <mergeCell ref="KNM1:KNN1"/>
    <mergeCell ref="KNO1:KNP1"/>
    <mergeCell ref="KNQ1:KNR1"/>
    <mergeCell ref="KNS1:KNT1"/>
    <mergeCell ref="KNU1:KNV1"/>
    <mergeCell ref="KNW1:KNX1"/>
    <mergeCell ref="KPU1:KPV1"/>
    <mergeCell ref="KPW1:KPX1"/>
    <mergeCell ref="KPY1:KPZ1"/>
    <mergeCell ref="KQA1:KQB1"/>
    <mergeCell ref="KQC1:KQD1"/>
    <mergeCell ref="KQE1:KQF1"/>
    <mergeCell ref="KPI1:KPJ1"/>
    <mergeCell ref="KPK1:KPL1"/>
    <mergeCell ref="KPM1:KPN1"/>
    <mergeCell ref="KPO1:KPP1"/>
    <mergeCell ref="KPQ1:KPR1"/>
    <mergeCell ref="KPS1:KPT1"/>
    <mergeCell ref="KOW1:KOX1"/>
    <mergeCell ref="KOY1:KOZ1"/>
    <mergeCell ref="KPA1:KPB1"/>
    <mergeCell ref="KPC1:KPD1"/>
    <mergeCell ref="KPE1:KPF1"/>
    <mergeCell ref="KPG1:KPH1"/>
    <mergeCell ref="KRE1:KRF1"/>
    <mergeCell ref="KRG1:KRH1"/>
    <mergeCell ref="KRI1:KRJ1"/>
    <mergeCell ref="KRK1:KRL1"/>
    <mergeCell ref="KRM1:KRN1"/>
    <mergeCell ref="KRO1:KRP1"/>
    <mergeCell ref="KQS1:KQT1"/>
    <mergeCell ref="KQU1:KQV1"/>
    <mergeCell ref="KQW1:KQX1"/>
    <mergeCell ref="KQY1:KQZ1"/>
    <mergeCell ref="KRA1:KRB1"/>
    <mergeCell ref="KRC1:KRD1"/>
    <mergeCell ref="KQG1:KQH1"/>
    <mergeCell ref="KQI1:KQJ1"/>
    <mergeCell ref="KQK1:KQL1"/>
    <mergeCell ref="KQM1:KQN1"/>
    <mergeCell ref="KQO1:KQP1"/>
    <mergeCell ref="KQQ1:KQR1"/>
    <mergeCell ref="KSO1:KSP1"/>
    <mergeCell ref="KSQ1:KSR1"/>
    <mergeCell ref="KSS1:KST1"/>
    <mergeCell ref="KSU1:KSV1"/>
    <mergeCell ref="KSW1:KSX1"/>
    <mergeCell ref="KSY1:KSZ1"/>
    <mergeCell ref="KSC1:KSD1"/>
    <mergeCell ref="KSE1:KSF1"/>
    <mergeCell ref="KSG1:KSH1"/>
    <mergeCell ref="KSI1:KSJ1"/>
    <mergeCell ref="KSK1:KSL1"/>
    <mergeCell ref="KSM1:KSN1"/>
    <mergeCell ref="KRQ1:KRR1"/>
    <mergeCell ref="KRS1:KRT1"/>
    <mergeCell ref="KRU1:KRV1"/>
    <mergeCell ref="KRW1:KRX1"/>
    <mergeCell ref="KRY1:KRZ1"/>
    <mergeCell ref="KSA1:KSB1"/>
    <mergeCell ref="KTY1:KTZ1"/>
    <mergeCell ref="KUA1:KUB1"/>
    <mergeCell ref="KUC1:KUD1"/>
    <mergeCell ref="KUE1:KUF1"/>
    <mergeCell ref="KUG1:KUH1"/>
    <mergeCell ref="KUI1:KUJ1"/>
    <mergeCell ref="KTM1:KTN1"/>
    <mergeCell ref="KTO1:KTP1"/>
    <mergeCell ref="KTQ1:KTR1"/>
    <mergeCell ref="KTS1:KTT1"/>
    <mergeCell ref="KTU1:KTV1"/>
    <mergeCell ref="KTW1:KTX1"/>
    <mergeCell ref="KTA1:KTB1"/>
    <mergeCell ref="KTC1:KTD1"/>
    <mergeCell ref="KTE1:KTF1"/>
    <mergeCell ref="KTG1:KTH1"/>
    <mergeCell ref="KTI1:KTJ1"/>
    <mergeCell ref="KTK1:KTL1"/>
    <mergeCell ref="KVI1:KVJ1"/>
    <mergeCell ref="KVK1:KVL1"/>
    <mergeCell ref="KVM1:KVN1"/>
    <mergeCell ref="KVO1:KVP1"/>
    <mergeCell ref="KVQ1:KVR1"/>
    <mergeCell ref="KVS1:KVT1"/>
    <mergeCell ref="KUW1:KUX1"/>
    <mergeCell ref="KUY1:KUZ1"/>
    <mergeCell ref="KVA1:KVB1"/>
    <mergeCell ref="KVC1:KVD1"/>
    <mergeCell ref="KVE1:KVF1"/>
    <mergeCell ref="KVG1:KVH1"/>
    <mergeCell ref="KUK1:KUL1"/>
    <mergeCell ref="KUM1:KUN1"/>
    <mergeCell ref="KUO1:KUP1"/>
    <mergeCell ref="KUQ1:KUR1"/>
    <mergeCell ref="KUS1:KUT1"/>
    <mergeCell ref="KUU1:KUV1"/>
    <mergeCell ref="KWS1:KWT1"/>
    <mergeCell ref="KWU1:KWV1"/>
    <mergeCell ref="KWW1:KWX1"/>
    <mergeCell ref="KWY1:KWZ1"/>
    <mergeCell ref="KXA1:KXB1"/>
    <mergeCell ref="KXC1:KXD1"/>
    <mergeCell ref="KWG1:KWH1"/>
    <mergeCell ref="KWI1:KWJ1"/>
    <mergeCell ref="KWK1:KWL1"/>
    <mergeCell ref="KWM1:KWN1"/>
    <mergeCell ref="KWO1:KWP1"/>
    <mergeCell ref="KWQ1:KWR1"/>
    <mergeCell ref="KVU1:KVV1"/>
    <mergeCell ref="KVW1:KVX1"/>
    <mergeCell ref="KVY1:KVZ1"/>
    <mergeCell ref="KWA1:KWB1"/>
    <mergeCell ref="KWC1:KWD1"/>
    <mergeCell ref="KWE1:KWF1"/>
    <mergeCell ref="KYC1:KYD1"/>
    <mergeCell ref="KYE1:KYF1"/>
    <mergeCell ref="KYG1:KYH1"/>
    <mergeCell ref="KYI1:KYJ1"/>
    <mergeCell ref="KYK1:KYL1"/>
    <mergeCell ref="KYM1:KYN1"/>
    <mergeCell ref="KXQ1:KXR1"/>
    <mergeCell ref="KXS1:KXT1"/>
    <mergeCell ref="KXU1:KXV1"/>
    <mergeCell ref="KXW1:KXX1"/>
    <mergeCell ref="KXY1:KXZ1"/>
    <mergeCell ref="KYA1:KYB1"/>
    <mergeCell ref="KXE1:KXF1"/>
    <mergeCell ref="KXG1:KXH1"/>
    <mergeCell ref="KXI1:KXJ1"/>
    <mergeCell ref="KXK1:KXL1"/>
    <mergeCell ref="KXM1:KXN1"/>
    <mergeCell ref="KXO1:KXP1"/>
    <mergeCell ref="KZM1:KZN1"/>
    <mergeCell ref="KZO1:KZP1"/>
    <mergeCell ref="KZQ1:KZR1"/>
    <mergeCell ref="KZS1:KZT1"/>
    <mergeCell ref="KZU1:KZV1"/>
    <mergeCell ref="KZW1:KZX1"/>
    <mergeCell ref="KZA1:KZB1"/>
    <mergeCell ref="KZC1:KZD1"/>
    <mergeCell ref="KZE1:KZF1"/>
    <mergeCell ref="KZG1:KZH1"/>
    <mergeCell ref="KZI1:KZJ1"/>
    <mergeCell ref="KZK1:KZL1"/>
    <mergeCell ref="KYO1:KYP1"/>
    <mergeCell ref="KYQ1:KYR1"/>
    <mergeCell ref="KYS1:KYT1"/>
    <mergeCell ref="KYU1:KYV1"/>
    <mergeCell ref="KYW1:KYX1"/>
    <mergeCell ref="KYY1:KYZ1"/>
    <mergeCell ref="LAW1:LAX1"/>
    <mergeCell ref="LAY1:LAZ1"/>
    <mergeCell ref="LBA1:LBB1"/>
    <mergeCell ref="LBC1:LBD1"/>
    <mergeCell ref="LBE1:LBF1"/>
    <mergeCell ref="LBG1:LBH1"/>
    <mergeCell ref="LAK1:LAL1"/>
    <mergeCell ref="LAM1:LAN1"/>
    <mergeCell ref="LAO1:LAP1"/>
    <mergeCell ref="LAQ1:LAR1"/>
    <mergeCell ref="LAS1:LAT1"/>
    <mergeCell ref="LAU1:LAV1"/>
    <mergeCell ref="KZY1:KZZ1"/>
    <mergeCell ref="LAA1:LAB1"/>
    <mergeCell ref="LAC1:LAD1"/>
    <mergeCell ref="LAE1:LAF1"/>
    <mergeCell ref="LAG1:LAH1"/>
    <mergeCell ref="LAI1:LAJ1"/>
    <mergeCell ref="LCG1:LCH1"/>
    <mergeCell ref="LCI1:LCJ1"/>
    <mergeCell ref="LCK1:LCL1"/>
    <mergeCell ref="LCM1:LCN1"/>
    <mergeCell ref="LCO1:LCP1"/>
    <mergeCell ref="LCQ1:LCR1"/>
    <mergeCell ref="LBU1:LBV1"/>
    <mergeCell ref="LBW1:LBX1"/>
    <mergeCell ref="LBY1:LBZ1"/>
    <mergeCell ref="LCA1:LCB1"/>
    <mergeCell ref="LCC1:LCD1"/>
    <mergeCell ref="LCE1:LCF1"/>
    <mergeCell ref="LBI1:LBJ1"/>
    <mergeCell ref="LBK1:LBL1"/>
    <mergeCell ref="LBM1:LBN1"/>
    <mergeCell ref="LBO1:LBP1"/>
    <mergeCell ref="LBQ1:LBR1"/>
    <mergeCell ref="LBS1:LBT1"/>
    <mergeCell ref="LDQ1:LDR1"/>
    <mergeCell ref="LDS1:LDT1"/>
    <mergeCell ref="LDU1:LDV1"/>
    <mergeCell ref="LDW1:LDX1"/>
    <mergeCell ref="LDY1:LDZ1"/>
    <mergeCell ref="LEA1:LEB1"/>
    <mergeCell ref="LDE1:LDF1"/>
    <mergeCell ref="LDG1:LDH1"/>
    <mergeCell ref="LDI1:LDJ1"/>
    <mergeCell ref="LDK1:LDL1"/>
    <mergeCell ref="LDM1:LDN1"/>
    <mergeCell ref="LDO1:LDP1"/>
    <mergeCell ref="LCS1:LCT1"/>
    <mergeCell ref="LCU1:LCV1"/>
    <mergeCell ref="LCW1:LCX1"/>
    <mergeCell ref="LCY1:LCZ1"/>
    <mergeCell ref="LDA1:LDB1"/>
    <mergeCell ref="LDC1:LDD1"/>
    <mergeCell ref="LFA1:LFB1"/>
    <mergeCell ref="LFC1:LFD1"/>
    <mergeCell ref="LFE1:LFF1"/>
    <mergeCell ref="LFG1:LFH1"/>
    <mergeCell ref="LFI1:LFJ1"/>
    <mergeCell ref="LFK1:LFL1"/>
    <mergeCell ref="LEO1:LEP1"/>
    <mergeCell ref="LEQ1:LER1"/>
    <mergeCell ref="LES1:LET1"/>
    <mergeCell ref="LEU1:LEV1"/>
    <mergeCell ref="LEW1:LEX1"/>
    <mergeCell ref="LEY1:LEZ1"/>
    <mergeCell ref="LEC1:LED1"/>
    <mergeCell ref="LEE1:LEF1"/>
    <mergeCell ref="LEG1:LEH1"/>
    <mergeCell ref="LEI1:LEJ1"/>
    <mergeCell ref="LEK1:LEL1"/>
    <mergeCell ref="LEM1:LEN1"/>
    <mergeCell ref="LGK1:LGL1"/>
    <mergeCell ref="LGM1:LGN1"/>
    <mergeCell ref="LGO1:LGP1"/>
    <mergeCell ref="LGQ1:LGR1"/>
    <mergeCell ref="LGS1:LGT1"/>
    <mergeCell ref="LGU1:LGV1"/>
    <mergeCell ref="LFY1:LFZ1"/>
    <mergeCell ref="LGA1:LGB1"/>
    <mergeCell ref="LGC1:LGD1"/>
    <mergeCell ref="LGE1:LGF1"/>
    <mergeCell ref="LGG1:LGH1"/>
    <mergeCell ref="LGI1:LGJ1"/>
    <mergeCell ref="LFM1:LFN1"/>
    <mergeCell ref="LFO1:LFP1"/>
    <mergeCell ref="LFQ1:LFR1"/>
    <mergeCell ref="LFS1:LFT1"/>
    <mergeCell ref="LFU1:LFV1"/>
    <mergeCell ref="LFW1:LFX1"/>
    <mergeCell ref="LHU1:LHV1"/>
    <mergeCell ref="LHW1:LHX1"/>
    <mergeCell ref="LHY1:LHZ1"/>
    <mergeCell ref="LIA1:LIB1"/>
    <mergeCell ref="LIC1:LID1"/>
    <mergeCell ref="LIE1:LIF1"/>
    <mergeCell ref="LHI1:LHJ1"/>
    <mergeCell ref="LHK1:LHL1"/>
    <mergeCell ref="LHM1:LHN1"/>
    <mergeCell ref="LHO1:LHP1"/>
    <mergeCell ref="LHQ1:LHR1"/>
    <mergeCell ref="LHS1:LHT1"/>
    <mergeCell ref="LGW1:LGX1"/>
    <mergeCell ref="LGY1:LGZ1"/>
    <mergeCell ref="LHA1:LHB1"/>
    <mergeCell ref="LHC1:LHD1"/>
    <mergeCell ref="LHE1:LHF1"/>
    <mergeCell ref="LHG1:LHH1"/>
    <mergeCell ref="LJE1:LJF1"/>
    <mergeCell ref="LJG1:LJH1"/>
    <mergeCell ref="LJI1:LJJ1"/>
    <mergeCell ref="LJK1:LJL1"/>
    <mergeCell ref="LJM1:LJN1"/>
    <mergeCell ref="LJO1:LJP1"/>
    <mergeCell ref="LIS1:LIT1"/>
    <mergeCell ref="LIU1:LIV1"/>
    <mergeCell ref="LIW1:LIX1"/>
    <mergeCell ref="LIY1:LIZ1"/>
    <mergeCell ref="LJA1:LJB1"/>
    <mergeCell ref="LJC1:LJD1"/>
    <mergeCell ref="LIG1:LIH1"/>
    <mergeCell ref="LII1:LIJ1"/>
    <mergeCell ref="LIK1:LIL1"/>
    <mergeCell ref="LIM1:LIN1"/>
    <mergeCell ref="LIO1:LIP1"/>
    <mergeCell ref="LIQ1:LIR1"/>
    <mergeCell ref="LKO1:LKP1"/>
    <mergeCell ref="LKQ1:LKR1"/>
    <mergeCell ref="LKS1:LKT1"/>
    <mergeCell ref="LKU1:LKV1"/>
    <mergeCell ref="LKW1:LKX1"/>
    <mergeCell ref="LKY1:LKZ1"/>
    <mergeCell ref="LKC1:LKD1"/>
    <mergeCell ref="LKE1:LKF1"/>
    <mergeCell ref="LKG1:LKH1"/>
    <mergeCell ref="LKI1:LKJ1"/>
    <mergeCell ref="LKK1:LKL1"/>
    <mergeCell ref="LKM1:LKN1"/>
    <mergeCell ref="LJQ1:LJR1"/>
    <mergeCell ref="LJS1:LJT1"/>
    <mergeCell ref="LJU1:LJV1"/>
    <mergeCell ref="LJW1:LJX1"/>
    <mergeCell ref="LJY1:LJZ1"/>
    <mergeCell ref="LKA1:LKB1"/>
    <mergeCell ref="LLY1:LLZ1"/>
    <mergeCell ref="LMA1:LMB1"/>
    <mergeCell ref="LMC1:LMD1"/>
    <mergeCell ref="LME1:LMF1"/>
    <mergeCell ref="LMG1:LMH1"/>
    <mergeCell ref="LMI1:LMJ1"/>
    <mergeCell ref="LLM1:LLN1"/>
    <mergeCell ref="LLO1:LLP1"/>
    <mergeCell ref="LLQ1:LLR1"/>
    <mergeCell ref="LLS1:LLT1"/>
    <mergeCell ref="LLU1:LLV1"/>
    <mergeCell ref="LLW1:LLX1"/>
    <mergeCell ref="LLA1:LLB1"/>
    <mergeCell ref="LLC1:LLD1"/>
    <mergeCell ref="LLE1:LLF1"/>
    <mergeCell ref="LLG1:LLH1"/>
    <mergeCell ref="LLI1:LLJ1"/>
    <mergeCell ref="LLK1:LLL1"/>
    <mergeCell ref="LNI1:LNJ1"/>
    <mergeCell ref="LNK1:LNL1"/>
    <mergeCell ref="LNM1:LNN1"/>
    <mergeCell ref="LNO1:LNP1"/>
    <mergeCell ref="LNQ1:LNR1"/>
    <mergeCell ref="LNS1:LNT1"/>
    <mergeCell ref="LMW1:LMX1"/>
    <mergeCell ref="LMY1:LMZ1"/>
    <mergeCell ref="LNA1:LNB1"/>
    <mergeCell ref="LNC1:LND1"/>
    <mergeCell ref="LNE1:LNF1"/>
    <mergeCell ref="LNG1:LNH1"/>
    <mergeCell ref="LMK1:LML1"/>
    <mergeCell ref="LMM1:LMN1"/>
    <mergeCell ref="LMO1:LMP1"/>
    <mergeCell ref="LMQ1:LMR1"/>
    <mergeCell ref="LMS1:LMT1"/>
    <mergeCell ref="LMU1:LMV1"/>
    <mergeCell ref="LOS1:LOT1"/>
    <mergeCell ref="LOU1:LOV1"/>
    <mergeCell ref="LOW1:LOX1"/>
    <mergeCell ref="LOY1:LOZ1"/>
    <mergeCell ref="LPA1:LPB1"/>
    <mergeCell ref="LPC1:LPD1"/>
    <mergeCell ref="LOG1:LOH1"/>
    <mergeCell ref="LOI1:LOJ1"/>
    <mergeCell ref="LOK1:LOL1"/>
    <mergeCell ref="LOM1:LON1"/>
    <mergeCell ref="LOO1:LOP1"/>
    <mergeCell ref="LOQ1:LOR1"/>
    <mergeCell ref="LNU1:LNV1"/>
    <mergeCell ref="LNW1:LNX1"/>
    <mergeCell ref="LNY1:LNZ1"/>
    <mergeCell ref="LOA1:LOB1"/>
    <mergeCell ref="LOC1:LOD1"/>
    <mergeCell ref="LOE1:LOF1"/>
    <mergeCell ref="LQC1:LQD1"/>
    <mergeCell ref="LQE1:LQF1"/>
    <mergeCell ref="LQG1:LQH1"/>
    <mergeCell ref="LQI1:LQJ1"/>
    <mergeCell ref="LQK1:LQL1"/>
    <mergeCell ref="LQM1:LQN1"/>
    <mergeCell ref="LPQ1:LPR1"/>
    <mergeCell ref="LPS1:LPT1"/>
    <mergeCell ref="LPU1:LPV1"/>
    <mergeCell ref="LPW1:LPX1"/>
    <mergeCell ref="LPY1:LPZ1"/>
    <mergeCell ref="LQA1:LQB1"/>
    <mergeCell ref="LPE1:LPF1"/>
    <mergeCell ref="LPG1:LPH1"/>
    <mergeCell ref="LPI1:LPJ1"/>
    <mergeCell ref="LPK1:LPL1"/>
    <mergeCell ref="LPM1:LPN1"/>
    <mergeCell ref="LPO1:LPP1"/>
    <mergeCell ref="LRM1:LRN1"/>
    <mergeCell ref="LRO1:LRP1"/>
    <mergeCell ref="LRQ1:LRR1"/>
    <mergeCell ref="LRS1:LRT1"/>
    <mergeCell ref="LRU1:LRV1"/>
    <mergeCell ref="LRW1:LRX1"/>
    <mergeCell ref="LRA1:LRB1"/>
    <mergeCell ref="LRC1:LRD1"/>
    <mergeCell ref="LRE1:LRF1"/>
    <mergeCell ref="LRG1:LRH1"/>
    <mergeCell ref="LRI1:LRJ1"/>
    <mergeCell ref="LRK1:LRL1"/>
    <mergeCell ref="LQO1:LQP1"/>
    <mergeCell ref="LQQ1:LQR1"/>
    <mergeCell ref="LQS1:LQT1"/>
    <mergeCell ref="LQU1:LQV1"/>
    <mergeCell ref="LQW1:LQX1"/>
    <mergeCell ref="LQY1:LQZ1"/>
    <mergeCell ref="LSW1:LSX1"/>
    <mergeCell ref="LSY1:LSZ1"/>
    <mergeCell ref="LTA1:LTB1"/>
    <mergeCell ref="LTC1:LTD1"/>
    <mergeCell ref="LTE1:LTF1"/>
    <mergeCell ref="LTG1:LTH1"/>
    <mergeCell ref="LSK1:LSL1"/>
    <mergeCell ref="LSM1:LSN1"/>
    <mergeCell ref="LSO1:LSP1"/>
    <mergeCell ref="LSQ1:LSR1"/>
    <mergeCell ref="LSS1:LST1"/>
    <mergeCell ref="LSU1:LSV1"/>
    <mergeCell ref="LRY1:LRZ1"/>
    <mergeCell ref="LSA1:LSB1"/>
    <mergeCell ref="LSC1:LSD1"/>
    <mergeCell ref="LSE1:LSF1"/>
    <mergeCell ref="LSG1:LSH1"/>
    <mergeCell ref="LSI1:LSJ1"/>
    <mergeCell ref="LUG1:LUH1"/>
    <mergeCell ref="LUI1:LUJ1"/>
    <mergeCell ref="LUK1:LUL1"/>
    <mergeCell ref="LUM1:LUN1"/>
    <mergeCell ref="LUO1:LUP1"/>
    <mergeCell ref="LUQ1:LUR1"/>
    <mergeCell ref="LTU1:LTV1"/>
    <mergeCell ref="LTW1:LTX1"/>
    <mergeCell ref="LTY1:LTZ1"/>
    <mergeCell ref="LUA1:LUB1"/>
    <mergeCell ref="LUC1:LUD1"/>
    <mergeCell ref="LUE1:LUF1"/>
    <mergeCell ref="LTI1:LTJ1"/>
    <mergeCell ref="LTK1:LTL1"/>
    <mergeCell ref="LTM1:LTN1"/>
    <mergeCell ref="LTO1:LTP1"/>
    <mergeCell ref="LTQ1:LTR1"/>
    <mergeCell ref="LTS1:LTT1"/>
    <mergeCell ref="LVQ1:LVR1"/>
    <mergeCell ref="LVS1:LVT1"/>
    <mergeCell ref="LVU1:LVV1"/>
    <mergeCell ref="LVW1:LVX1"/>
    <mergeCell ref="LVY1:LVZ1"/>
    <mergeCell ref="LWA1:LWB1"/>
    <mergeCell ref="LVE1:LVF1"/>
    <mergeCell ref="LVG1:LVH1"/>
    <mergeCell ref="LVI1:LVJ1"/>
    <mergeCell ref="LVK1:LVL1"/>
    <mergeCell ref="LVM1:LVN1"/>
    <mergeCell ref="LVO1:LVP1"/>
    <mergeCell ref="LUS1:LUT1"/>
    <mergeCell ref="LUU1:LUV1"/>
    <mergeCell ref="LUW1:LUX1"/>
    <mergeCell ref="LUY1:LUZ1"/>
    <mergeCell ref="LVA1:LVB1"/>
    <mergeCell ref="LVC1:LVD1"/>
    <mergeCell ref="LXA1:LXB1"/>
    <mergeCell ref="LXC1:LXD1"/>
    <mergeCell ref="LXE1:LXF1"/>
    <mergeCell ref="LXG1:LXH1"/>
    <mergeCell ref="LXI1:LXJ1"/>
    <mergeCell ref="LXK1:LXL1"/>
    <mergeCell ref="LWO1:LWP1"/>
    <mergeCell ref="LWQ1:LWR1"/>
    <mergeCell ref="LWS1:LWT1"/>
    <mergeCell ref="LWU1:LWV1"/>
    <mergeCell ref="LWW1:LWX1"/>
    <mergeCell ref="LWY1:LWZ1"/>
    <mergeCell ref="LWC1:LWD1"/>
    <mergeCell ref="LWE1:LWF1"/>
    <mergeCell ref="LWG1:LWH1"/>
    <mergeCell ref="LWI1:LWJ1"/>
    <mergeCell ref="LWK1:LWL1"/>
    <mergeCell ref="LWM1:LWN1"/>
    <mergeCell ref="LYK1:LYL1"/>
    <mergeCell ref="LYM1:LYN1"/>
    <mergeCell ref="LYO1:LYP1"/>
    <mergeCell ref="LYQ1:LYR1"/>
    <mergeCell ref="LYS1:LYT1"/>
    <mergeCell ref="LYU1:LYV1"/>
    <mergeCell ref="LXY1:LXZ1"/>
    <mergeCell ref="LYA1:LYB1"/>
    <mergeCell ref="LYC1:LYD1"/>
    <mergeCell ref="LYE1:LYF1"/>
    <mergeCell ref="LYG1:LYH1"/>
    <mergeCell ref="LYI1:LYJ1"/>
    <mergeCell ref="LXM1:LXN1"/>
    <mergeCell ref="LXO1:LXP1"/>
    <mergeCell ref="LXQ1:LXR1"/>
    <mergeCell ref="LXS1:LXT1"/>
    <mergeCell ref="LXU1:LXV1"/>
    <mergeCell ref="LXW1:LXX1"/>
    <mergeCell ref="LZU1:LZV1"/>
    <mergeCell ref="LZW1:LZX1"/>
    <mergeCell ref="LZY1:LZZ1"/>
    <mergeCell ref="MAA1:MAB1"/>
    <mergeCell ref="MAC1:MAD1"/>
    <mergeCell ref="MAE1:MAF1"/>
    <mergeCell ref="LZI1:LZJ1"/>
    <mergeCell ref="LZK1:LZL1"/>
    <mergeCell ref="LZM1:LZN1"/>
    <mergeCell ref="LZO1:LZP1"/>
    <mergeCell ref="LZQ1:LZR1"/>
    <mergeCell ref="LZS1:LZT1"/>
    <mergeCell ref="LYW1:LYX1"/>
    <mergeCell ref="LYY1:LYZ1"/>
    <mergeCell ref="LZA1:LZB1"/>
    <mergeCell ref="LZC1:LZD1"/>
    <mergeCell ref="LZE1:LZF1"/>
    <mergeCell ref="LZG1:LZH1"/>
    <mergeCell ref="MBE1:MBF1"/>
    <mergeCell ref="MBG1:MBH1"/>
    <mergeCell ref="MBI1:MBJ1"/>
    <mergeCell ref="MBK1:MBL1"/>
    <mergeCell ref="MBM1:MBN1"/>
    <mergeCell ref="MBO1:MBP1"/>
    <mergeCell ref="MAS1:MAT1"/>
    <mergeCell ref="MAU1:MAV1"/>
    <mergeCell ref="MAW1:MAX1"/>
    <mergeCell ref="MAY1:MAZ1"/>
    <mergeCell ref="MBA1:MBB1"/>
    <mergeCell ref="MBC1:MBD1"/>
    <mergeCell ref="MAG1:MAH1"/>
    <mergeCell ref="MAI1:MAJ1"/>
    <mergeCell ref="MAK1:MAL1"/>
    <mergeCell ref="MAM1:MAN1"/>
    <mergeCell ref="MAO1:MAP1"/>
    <mergeCell ref="MAQ1:MAR1"/>
    <mergeCell ref="MCO1:MCP1"/>
    <mergeCell ref="MCQ1:MCR1"/>
    <mergeCell ref="MCS1:MCT1"/>
    <mergeCell ref="MCU1:MCV1"/>
    <mergeCell ref="MCW1:MCX1"/>
    <mergeCell ref="MCY1:MCZ1"/>
    <mergeCell ref="MCC1:MCD1"/>
    <mergeCell ref="MCE1:MCF1"/>
    <mergeCell ref="MCG1:MCH1"/>
    <mergeCell ref="MCI1:MCJ1"/>
    <mergeCell ref="MCK1:MCL1"/>
    <mergeCell ref="MCM1:MCN1"/>
    <mergeCell ref="MBQ1:MBR1"/>
    <mergeCell ref="MBS1:MBT1"/>
    <mergeCell ref="MBU1:MBV1"/>
    <mergeCell ref="MBW1:MBX1"/>
    <mergeCell ref="MBY1:MBZ1"/>
    <mergeCell ref="MCA1:MCB1"/>
    <mergeCell ref="MDY1:MDZ1"/>
    <mergeCell ref="MEA1:MEB1"/>
    <mergeCell ref="MEC1:MED1"/>
    <mergeCell ref="MEE1:MEF1"/>
    <mergeCell ref="MEG1:MEH1"/>
    <mergeCell ref="MEI1:MEJ1"/>
    <mergeCell ref="MDM1:MDN1"/>
    <mergeCell ref="MDO1:MDP1"/>
    <mergeCell ref="MDQ1:MDR1"/>
    <mergeCell ref="MDS1:MDT1"/>
    <mergeCell ref="MDU1:MDV1"/>
    <mergeCell ref="MDW1:MDX1"/>
    <mergeCell ref="MDA1:MDB1"/>
    <mergeCell ref="MDC1:MDD1"/>
    <mergeCell ref="MDE1:MDF1"/>
    <mergeCell ref="MDG1:MDH1"/>
    <mergeCell ref="MDI1:MDJ1"/>
    <mergeCell ref="MDK1:MDL1"/>
    <mergeCell ref="MFI1:MFJ1"/>
    <mergeCell ref="MFK1:MFL1"/>
    <mergeCell ref="MFM1:MFN1"/>
    <mergeCell ref="MFO1:MFP1"/>
    <mergeCell ref="MFQ1:MFR1"/>
    <mergeCell ref="MFS1:MFT1"/>
    <mergeCell ref="MEW1:MEX1"/>
    <mergeCell ref="MEY1:MEZ1"/>
    <mergeCell ref="MFA1:MFB1"/>
    <mergeCell ref="MFC1:MFD1"/>
    <mergeCell ref="MFE1:MFF1"/>
    <mergeCell ref="MFG1:MFH1"/>
    <mergeCell ref="MEK1:MEL1"/>
    <mergeCell ref="MEM1:MEN1"/>
    <mergeCell ref="MEO1:MEP1"/>
    <mergeCell ref="MEQ1:MER1"/>
    <mergeCell ref="MES1:MET1"/>
    <mergeCell ref="MEU1:MEV1"/>
    <mergeCell ref="MGS1:MGT1"/>
    <mergeCell ref="MGU1:MGV1"/>
    <mergeCell ref="MGW1:MGX1"/>
    <mergeCell ref="MGY1:MGZ1"/>
    <mergeCell ref="MHA1:MHB1"/>
    <mergeCell ref="MHC1:MHD1"/>
    <mergeCell ref="MGG1:MGH1"/>
    <mergeCell ref="MGI1:MGJ1"/>
    <mergeCell ref="MGK1:MGL1"/>
    <mergeCell ref="MGM1:MGN1"/>
    <mergeCell ref="MGO1:MGP1"/>
    <mergeCell ref="MGQ1:MGR1"/>
    <mergeCell ref="MFU1:MFV1"/>
    <mergeCell ref="MFW1:MFX1"/>
    <mergeCell ref="MFY1:MFZ1"/>
    <mergeCell ref="MGA1:MGB1"/>
    <mergeCell ref="MGC1:MGD1"/>
    <mergeCell ref="MGE1:MGF1"/>
    <mergeCell ref="MIC1:MID1"/>
    <mergeCell ref="MIE1:MIF1"/>
    <mergeCell ref="MIG1:MIH1"/>
    <mergeCell ref="MII1:MIJ1"/>
    <mergeCell ref="MIK1:MIL1"/>
    <mergeCell ref="MIM1:MIN1"/>
    <mergeCell ref="MHQ1:MHR1"/>
    <mergeCell ref="MHS1:MHT1"/>
    <mergeCell ref="MHU1:MHV1"/>
    <mergeCell ref="MHW1:MHX1"/>
    <mergeCell ref="MHY1:MHZ1"/>
    <mergeCell ref="MIA1:MIB1"/>
    <mergeCell ref="MHE1:MHF1"/>
    <mergeCell ref="MHG1:MHH1"/>
    <mergeCell ref="MHI1:MHJ1"/>
    <mergeCell ref="MHK1:MHL1"/>
    <mergeCell ref="MHM1:MHN1"/>
    <mergeCell ref="MHO1:MHP1"/>
    <mergeCell ref="MJM1:MJN1"/>
    <mergeCell ref="MJO1:MJP1"/>
    <mergeCell ref="MJQ1:MJR1"/>
    <mergeCell ref="MJS1:MJT1"/>
    <mergeCell ref="MJU1:MJV1"/>
    <mergeCell ref="MJW1:MJX1"/>
    <mergeCell ref="MJA1:MJB1"/>
    <mergeCell ref="MJC1:MJD1"/>
    <mergeCell ref="MJE1:MJF1"/>
    <mergeCell ref="MJG1:MJH1"/>
    <mergeCell ref="MJI1:MJJ1"/>
    <mergeCell ref="MJK1:MJL1"/>
    <mergeCell ref="MIO1:MIP1"/>
    <mergeCell ref="MIQ1:MIR1"/>
    <mergeCell ref="MIS1:MIT1"/>
    <mergeCell ref="MIU1:MIV1"/>
    <mergeCell ref="MIW1:MIX1"/>
    <mergeCell ref="MIY1:MIZ1"/>
    <mergeCell ref="MKW1:MKX1"/>
    <mergeCell ref="MKY1:MKZ1"/>
    <mergeCell ref="MLA1:MLB1"/>
    <mergeCell ref="MLC1:MLD1"/>
    <mergeCell ref="MLE1:MLF1"/>
    <mergeCell ref="MLG1:MLH1"/>
    <mergeCell ref="MKK1:MKL1"/>
    <mergeCell ref="MKM1:MKN1"/>
    <mergeCell ref="MKO1:MKP1"/>
    <mergeCell ref="MKQ1:MKR1"/>
    <mergeCell ref="MKS1:MKT1"/>
    <mergeCell ref="MKU1:MKV1"/>
    <mergeCell ref="MJY1:MJZ1"/>
    <mergeCell ref="MKA1:MKB1"/>
    <mergeCell ref="MKC1:MKD1"/>
    <mergeCell ref="MKE1:MKF1"/>
    <mergeCell ref="MKG1:MKH1"/>
    <mergeCell ref="MKI1:MKJ1"/>
    <mergeCell ref="MMG1:MMH1"/>
    <mergeCell ref="MMI1:MMJ1"/>
    <mergeCell ref="MMK1:MML1"/>
    <mergeCell ref="MMM1:MMN1"/>
    <mergeCell ref="MMO1:MMP1"/>
    <mergeCell ref="MMQ1:MMR1"/>
    <mergeCell ref="MLU1:MLV1"/>
    <mergeCell ref="MLW1:MLX1"/>
    <mergeCell ref="MLY1:MLZ1"/>
    <mergeCell ref="MMA1:MMB1"/>
    <mergeCell ref="MMC1:MMD1"/>
    <mergeCell ref="MME1:MMF1"/>
    <mergeCell ref="MLI1:MLJ1"/>
    <mergeCell ref="MLK1:MLL1"/>
    <mergeCell ref="MLM1:MLN1"/>
    <mergeCell ref="MLO1:MLP1"/>
    <mergeCell ref="MLQ1:MLR1"/>
    <mergeCell ref="MLS1:MLT1"/>
    <mergeCell ref="MNQ1:MNR1"/>
    <mergeCell ref="MNS1:MNT1"/>
    <mergeCell ref="MNU1:MNV1"/>
    <mergeCell ref="MNW1:MNX1"/>
    <mergeCell ref="MNY1:MNZ1"/>
    <mergeCell ref="MOA1:MOB1"/>
    <mergeCell ref="MNE1:MNF1"/>
    <mergeCell ref="MNG1:MNH1"/>
    <mergeCell ref="MNI1:MNJ1"/>
    <mergeCell ref="MNK1:MNL1"/>
    <mergeCell ref="MNM1:MNN1"/>
    <mergeCell ref="MNO1:MNP1"/>
    <mergeCell ref="MMS1:MMT1"/>
    <mergeCell ref="MMU1:MMV1"/>
    <mergeCell ref="MMW1:MMX1"/>
    <mergeCell ref="MMY1:MMZ1"/>
    <mergeCell ref="MNA1:MNB1"/>
    <mergeCell ref="MNC1:MND1"/>
    <mergeCell ref="MPA1:MPB1"/>
    <mergeCell ref="MPC1:MPD1"/>
    <mergeCell ref="MPE1:MPF1"/>
    <mergeCell ref="MPG1:MPH1"/>
    <mergeCell ref="MPI1:MPJ1"/>
    <mergeCell ref="MPK1:MPL1"/>
    <mergeCell ref="MOO1:MOP1"/>
    <mergeCell ref="MOQ1:MOR1"/>
    <mergeCell ref="MOS1:MOT1"/>
    <mergeCell ref="MOU1:MOV1"/>
    <mergeCell ref="MOW1:MOX1"/>
    <mergeCell ref="MOY1:MOZ1"/>
    <mergeCell ref="MOC1:MOD1"/>
    <mergeCell ref="MOE1:MOF1"/>
    <mergeCell ref="MOG1:MOH1"/>
    <mergeCell ref="MOI1:MOJ1"/>
    <mergeCell ref="MOK1:MOL1"/>
    <mergeCell ref="MOM1:MON1"/>
    <mergeCell ref="MQK1:MQL1"/>
    <mergeCell ref="MQM1:MQN1"/>
    <mergeCell ref="MQO1:MQP1"/>
    <mergeCell ref="MQQ1:MQR1"/>
    <mergeCell ref="MQS1:MQT1"/>
    <mergeCell ref="MQU1:MQV1"/>
    <mergeCell ref="MPY1:MPZ1"/>
    <mergeCell ref="MQA1:MQB1"/>
    <mergeCell ref="MQC1:MQD1"/>
    <mergeCell ref="MQE1:MQF1"/>
    <mergeCell ref="MQG1:MQH1"/>
    <mergeCell ref="MQI1:MQJ1"/>
    <mergeCell ref="MPM1:MPN1"/>
    <mergeCell ref="MPO1:MPP1"/>
    <mergeCell ref="MPQ1:MPR1"/>
    <mergeCell ref="MPS1:MPT1"/>
    <mergeCell ref="MPU1:MPV1"/>
    <mergeCell ref="MPW1:MPX1"/>
    <mergeCell ref="MRU1:MRV1"/>
    <mergeCell ref="MRW1:MRX1"/>
    <mergeCell ref="MRY1:MRZ1"/>
    <mergeCell ref="MSA1:MSB1"/>
    <mergeCell ref="MSC1:MSD1"/>
    <mergeCell ref="MSE1:MSF1"/>
    <mergeCell ref="MRI1:MRJ1"/>
    <mergeCell ref="MRK1:MRL1"/>
    <mergeCell ref="MRM1:MRN1"/>
    <mergeCell ref="MRO1:MRP1"/>
    <mergeCell ref="MRQ1:MRR1"/>
    <mergeCell ref="MRS1:MRT1"/>
    <mergeCell ref="MQW1:MQX1"/>
    <mergeCell ref="MQY1:MQZ1"/>
    <mergeCell ref="MRA1:MRB1"/>
    <mergeCell ref="MRC1:MRD1"/>
    <mergeCell ref="MRE1:MRF1"/>
    <mergeCell ref="MRG1:MRH1"/>
    <mergeCell ref="MTE1:MTF1"/>
    <mergeCell ref="MTG1:MTH1"/>
    <mergeCell ref="MTI1:MTJ1"/>
    <mergeCell ref="MTK1:MTL1"/>
    <mergeCell ref="MTM1:MTN1"/>
    <mergeCell ref="MTO1:MTP1"/>
    <mergeCell ref="MSS1:MST1"/>
    <mergeCell ref="MSU1:MSV1"/>
    <mergeCell ref="MSW1:MSX1"/>
    <mergeCell ref="MSY1:MSZ1"/>
    <mergeCell ref="MTA1:MTB1"/>
    <mergeCell ref="MTC1:MTD1"/>
    <mergeCell ref="MSG1:MSH1"/>
    <mergeCell ref="MSI1:MSJ1"/>
    <mergeCell ref="MSK1:MSL1"/>
    <mergeCell ref="MSM1:MSN1"/>
    <mergeCell ref="MSO1:MSP1"/>
    <mergeCell ref="MSQ1:MSR1"/>
    <mergeCell ref="MUO1:MUP1"/>
    <mergeCell ref="MUQ1:MUR1"/>
    <mergeCell ref="MUS1:MUT1"/>
    <mergeCell ref="MUU1:MUV1"/>
    <mergeCell ref="MUW1:MUX1"/>
    <mergeCell ref="MUY1:MUZ1"/>
    <mergeCell ref="MUC1:MUD1"/>
    <mergeCell ref="MUE1:MUF1"/>
    <mergeCell ref="MUG1:MUH1"/>
    <mergeCell ref="MUI1:MUJ1"/>
    <mergeCell ref="MUK1:MUL1"/>
    <mergeCell ref="MUM1:MUN1"/>
    <mergeCell ref="MTQ1:MTR1"/>
    <mergeCell ref="MTS1:MTT1"/>
    <mergeCell ref="MTU1:MTV1"/>
    <mergeCell ref="MTW1:MTX1"/>
    <mergeCell ref="MTY1:MTZ1"/>
    <mergeCell ref="MUA1:MUB1"/>
    <mergeCell ref="MVY1:MVZ1"/>
    <mergeCell ref="MWA1:MWB1"/>
    <mergeCell ref="MWC1:MWD1"/>
    <mergeCell ref="MWE1:MWF1"/>
    <mergeCell ref="MWG1:MWH1"/>
    <mergeCell ref="MWI1:MWJ1"/>
    <mergeCell ref="MVM1:MVN1"/>
    <mergeCell ref="MVO1:MVP1"/>
    <mergeCell ref="MVQ1:MVR1"/>
    <mergeCell ref="MVS1:MVT1"/>
    <mergeCell ref="MVU1:MVV1"/>
    <mergeCell ref="MVW1:MVX1"/>
    <mergeCell ref="MVA1:MVB1"/>
    <mergeCell ref="MVC1:MVD1"/>
    <mergeCell ref="MVE1:MVF1"/>
    <mergeCell ref="MVG1:MVH1"/>
    <mergeCell ref="MVI1:MVJ1"/>
    <mergeCell ref="MVK1:MVL1"/>
    <mergeCell ref="MXI1:MXJ1"/>
    <mergeCell ref="MXK1:MXL1"/>
    <mergeCell ref="MXM1:MXN1"/>
    <mergeCell ref="MXO1:MXP1"/>
    <mergeCell ref="MXQ1:MXR1"/>
    <mergeCell ref="MXS1:MXT1"/>
    <mergeCell ref="MWW1:MWX1"/>
    <mergeCell ref="MWY1:MWZ1"/>
    <mergeCell ref="MXA1:MXB1"/>
    <mergeCell ref="MXC1:MXD1"/>
    <mergeCell ref="MXE1:MXF1"/>
    <mergeCell ref="MXG1:MXH1"/>
    <mergeCell ref="MWK1:MWL1"/>
    <mergeCell ref="MWM1:MWN1"/>
    <mergeCell ref="MWO1:MWP1"/>
    <mergeCell ref="MWQ1:MWR1"/>
    <mergeCell ref="MWS1:MWT1"/>
    <mergeCell ref="MWU1:MWV1"/>
    <mergeCell ref="MYS1:MYT1"/>
    <mergeCell ref="MYU1:MYV1"/>
    <mergeCell ref="MYW1:MYX1"/>
    <mergeCell ref="MYY1:MYZ1"/>
    <mergeCell ref="MZA1:MZB1"/>
    <mergeCell ref="MZC1:MZD1"/>
    <mergeCell ref="MYG1:MYH1"/>
    <mergeCell ref="MYI1:MYJ1"/>
    <mergeCell ref="MYK1:MYL1"/>
    <mergeCell ref="MYM1:MYN1"/>
    <mergeCell ref="MYO1:MYP1"/>
    <mergeCell ref="MYQ1:MYR1"/>
    <mergeCell ref="MXU1:MXV1"/>
    <mergeCell ref="MXW1:MXX1"/>
    <mergeCell ref="MXY1:MXZ1"/>
    <mergeCell ref="MYA1:MYB1"/>
    <mergeCell ref="MYC1:MYD1"/>
    <mergeCell ref="MYE1:MYF1"/>
    <mergeCell ref="NAC1:NAD1"/>
    <mergeCell ref="NAE1:NAF1"/>
    <mergeCell ref="NAG1:NAH1"/>
    <mergeCell ref="NAI1:NAJ1"/>
    <mergeCell ref="NAK1:NAL1"/>
    <mergeCell ref="NAM1:NAN1"/>
    <mergeCell ref="MZQ1:MZR1"/>
    <mergeCell ref="MZS1:MZT1"/>
    <mergeCell ref="MZU1:MZV1"/>
    <mergeCell ref="MZW1:MZX1"/>
    <mergeCell ref="MZY1:MZZ1"/>
    <mergeCell ref="NAA1:NAB1"/>
    <mergeCell ref="MZE1:MZF1"/>
    <mergeCell ref="MZG1:MZH1"/>
    <mergeCell ref="MZI1:MZJ1"/>
    <mergeCell ref="MZK1:MZL1"/>
    <mergeCell ref="MZM1:MZN1"/>
    <mergeCell ref="MZO1:MZP1"/>
    <mergeCell ref="NBM1:NBN1"/>
    <mergeCell ref="NBO1:NBP1"/>
    <mergeCell ref="NBQ1:NBR1"/>
    <mergeCell ref="NBS1:NBT1"/>
    <mergeCell ref="NBU1:NBV1"/>
    <mergeCell ref="NBW1:NBX1"/>
    <mergeCell ref="NBA1:NBB1"/>
    <mergeCell ref="NBC1:NBD1"/>
    <mergeCell ref="NBE1:NBF1"/>
    <mergeCell ref="NBG1:NBH1"/>
    <mergeCell ref="NBI1:NBJ1"/>
    <mergeCell ref="NBK1:NBL1"/>
    <mergeCell ref="NAO1:NAP1"/>
    <mergeCell ref="NAQ1:NAR1"/>
    <mergeCell ref="NAS1:NAT1"/>
    <mergeCell ref="NAU1:NAV1"/>
    <mergeCell ref="NAW1:NAX1"/>
    <mergeCell ref="NAY1:NAZ1"/>
    <mergeCell ref="NCW1:NCX1"/>
    <mergeCell ref="NCY1:NCZ1"/>
    <mergeCell ref="NDA1:NDB1"/>
    <mergeCell ref="NDC1:NDD1"/>
    <mergeCell ref="NDE1:NDF1"/>
    <mergeCell ref="NDG1:NDH1"/>
    <mergeCell ref="NCK1:NCL1"/>
    <mergeCell ref="NCM1:NCN1"/>
    <mergeCell ref="NCO1:NCP1"/>
    <mergeCell ref="NCQ1:NCR1"/>
    <mergeCell ref="NCS1:NCT1"/>
    <mergeCell ref="NCU1:NCV1"/>
    <mergeCell ref="NBY1:NBZ1"/>
    <mergeCell ref="NCA1:NCB1"/>
    <mergeCell ref="NCC1:NCD1"/>
    <mergeCell ref="NCE1:NCF1"/>
    <mergeCell ref="NCG1:NCH1"/>
    <mergeCell ref="NCI1:NCJ1"/>
    <mergeCell ref="NEG1:NEH1"/>
    <mergeCell ref="NEI1:NEJ1"/>
    <mergeCell ref="NEK1:NEL1"/>
    <mergeCell ref="NEM1:NEN1"/>
    <mergeCell ref="NEO1:NEP1"/>
    <mergeCell ref="NEQ1:NER1"/>
    <mergeCell ref="NDU1:NDV1"/>
    <mergeCell ref="NDW1:NDX1"/>
    <mergeCell ref="NDY1:NDZ1"/>
    <mergeCell ref="NEA1:NEB1"/>
    <mergeCell ref="NEC1:NED1"/>
    <mergeCell ref="NEE1:NEF1"/>
    <mergeCell ref="NDI1:NDJ1"/>
    <mergeCell ref="NDK1:NDL1"/>
    <mergeCell ref="NDM1:NDN1"/>
    <mergeCell ref="NDO1:NDP1"/>
    <mergeCell ref="NDQ1:NDR1"/>
    <mergeCell ref="NDS1:NDT1"/>
    <mergeCell ref="NFQ1:NFR1"/>
    <mergeCell ref="NFS1:NFT1"/>
    <mergeCell ref="NFU1:NFV1"/>
    <mergeCell ref="NFW1:NFX1"/>
    <mergeCell ref="NFY1:NFZ1"/>
    <mergeCell ref="NGA1:NGB1"/>
    <mergeCell ref="NFE1:NFF1"/>
    <mergeCell ref="NFG1:NFH1"/>
    <mergeCell ref="NFI1:NFJ1"/>
    <mergeCell ref="NFK1:NFL1"/>
    <mergeCell ref="NFM1:NFN1"/>
    <mergeCell ref="NFO1:NFP1"/>
    <mergeCell ref="NES1:NET1"/>
    <mergeCell ref="NEU1:NEV1"/>
    <mergeCell ref="NEW1:NEX1"/>
    <mergeCell ref="NEY1:NEZ1"/>
    <mergeCell ref="NFA1:NFB1"/>
    <mergeCell ref="NFC1:NFD1"/>
    <mergeCell ref="NHA1:NHB1"/>
    <mergeCell ref="NHC1:NHD1"/>
    <mergeCell ref="NHE1:NHF1"/>
    <mergeCell ref="NHG1:NHH1"/>
    <mergeCell ref="NHI1:NHJ1"/>
    <mergeCell ref="NHK1:NHL1"/>
    <mergeCell ref="NGO1:NGP1"/>
    <mergeCell ref="NGQ1:NGR1"/>
    <mergeCell ref="NGS1:NGT1"/>
    <mergeCell ref="NGU1:NGV1"/>
    <mergeCell ref="NGW1:NGX1"/>
    <mergeCell ref="NGY1:NGZ1"/>
    <mergeCell ref="NGC1:NGD1"/>
    <mergeCell ref="NGE1:NGF1"/>
    <mergeCell ref="NGG1:NGH1"/>
    <mergeCell ref="NGI1:NGJ1"/>
    <mergeCell ref="NGK1:NGL1"/>
    <mergeCell ref="NGM1:NGN1"/>
    <mergeCell ref="NIK1:NIL1"/>
    <mergeCell ref="NIM1:NIN1"/>
    <mergeCell ref="NIO1:NIP1"/>
    <mergeCell ref="NIQ1:NIR1"/>
    <mergeCell ref="NIS1:NIT1"/>
    <mergeCell ref="NIU1:NIV1"/>
    <mergeCell ref="NHY1:NHZ1"/>
    <mergeCell ref="NIA1:NIB1"/>
    <mergeCell ref="NIC1:NID1"/>
    <mergeCell ref="NIE1:NIF1"/>
    <mergeCell ref="NIG1:NIH1"/>
    <mergeCell ref="NII1:NIJ1"/>
    <mergeCell ref="NHM1:NHN1"/>
    <mergeCell ref="NHO1:NHP1"/>
    <mergeCell ref="NHQ1:NHR1"/>
    <mergeCell ref="NHS1:NHT1"/>
    <mergeCell ref="NHU1:NHV1"/>
    <mergeCell ref="NHW1:NHX1"/>
    <mergeCell ref="NJU1:NJV1"/>
    <mergeCell ref="NJW1:NJX1"/>
    <mergeCell ref="NJY1:NJZ1"/>
    <mergeCell ref="NKA1:NKB1"/>
    <mergeCell ref="NKC1:NKD1"/>
    <mergeCell ref="NKE1:NKF1"/>
    <mergeCell ref="NJI1:NJJ1"/>
    <mergeCell ref="NJK1:NJL1"/>
    <mergeCell ref="NJM1:NJN1"/>
    <mergeCell ref="NJO1:NJP1"/>
    <mergeCell ref="NJQ1:NJR1"/>
    <mergeCell ref="NJS1:NJT1"/>
    <mergeCell ref="NIW1:NIX1"/>
    <mergeCell ref="NIY1:NIZ1"/>
    <mergeCell ref="NJA1:NJB1"/>
    <mergeCell ref="NJC1:NJD1"/>
    <mergeCell ref="NJE1:NJF1"/>
    <mergeCell ref="NJG1:NJH1"/>
    <mergeCell ref="NLE1:NLF1"/>
    <mergeCell ref="NLG1:NLH1"/>
    <mergeCell ref="NLI1:NLJ1"/>
    <mergeCell ref="NLK1:NLL1"/>
    <mergeCell ref="NLM1:NLN1"/>
    <mergeCell ref="NLO1:NLP1"/>
    <mergeCell ref="NKS1:NKT1"/>
    <mergeCell ref="NKU1:NKV1"/>
    <mergeCell ref="NKW1:NKX1"/>
    <mergeCell ref="NKY1:NKZ1"/>
    <mergeCell ref="NLA1:NLB1"/>
    <mergeCell ref="NLC1:NLD1"/>
    <mergeCell ref="NKG1:NKH1"/>
    <mergeCell ref="NKI1:NKJ1"/>
    <mergeCell ref="NKK1:NKL1"/>
    <mergeCell ref="NKM1:NKN1"/>
    <mergeCell ref="NKO1:NKP1"/>
    <mergeCell ref="NKQ1:NKR1"/>
    <mergeCell ref="NMO1:NMP1"/>
    <mergeCell ref="NMQ1:NMR1"/>
    <mergeCell ref="NMS1:NMT1"/>
    <mergeCell ref="NMU1:NMV1"/>
    <mergeCell ref="NMW1:NMX1"/>
    <mergeCell ref="NMY1:NMZ1"/>
    <mergeCell ref="NMC1:NMD1"/>
    <mergeCell ref="NME1:NMF1"/>
    <mergeCell ref="NMG1:NMH1"/>
    <mergeCell ref="NMI1:NMJ1"/>
    <mergeCell ref="NMK1:NML1"/>
    <mergeCell ref="NMM1:NMN1"/>
    <mergeCell ref="NLQ1:NLR1"/>
    <mergeCell ref="NLS1:NLT1"/>
    <mergeCell ref="NLU1:NLV1"/>
    <mergeCell ref="NLW1:NLX1"/>
    <mergeCell ref="NLY1:NLZ1"/>
    <mergeCell ref="NMA1:NMB1"/>
    <mergeCell ref="NNY1:NNZ1"/>
    <mergeCell ref="NOA1:NOB1"/>
    <mergeCell ref="NOC1:NOD1"/>
    <mergeCell ref="NOE1:NOF1"/>
    <mergeCell ref="NOG1:NOH1"/>
    <mergeCell ref="NOI1:NOJ1"/>
    <mergeCell ref="NNM1:NNN1"/>
    <mergeCell ref="NNO1:NNP1"/>
    <mergeCell ref="NNQ1:NNR1"/>
    <mergeCell ref="NNS1:NNT1"/>
    <mergeCell ref="NNU1:NNV1"/>
    <mergeCell ref="NNW1:NNX1"/>
    <mergeCell ref="NNA1:NNB1"/>
    <mergeCell ref="NNC1:NND1"/>
    <mergeCell ref="NNE1:NNF1"/>
    <mergeCell ref="NNG1:NNH1"/>
    <mergeCell ref="NNI1:NNJ1"/>
    <mergeCell ref="NNK1:NNL1"/>
    <mergeCell ref="NPI1:NPJ1"/>
    <mergeCell ref="NPK1:NPL1"/>
    <mergeCell ref="NPM1:NPN1"/>
    <mergeCell ref="NPO1:NPP1"/>
    <mergeCell ref="NPQ1:NPR1"/>
    <mergeCell ref="NPS1:NPT1"/>
    <mergeCell ref="NOW1:NOX1"/>
    <mergeCell ref="NOY1:NOZ1"/>
    <mergeCell ref="NPA1:NPB1"/>
    <mergeCell ref="NPC1:NPD1"/>
    <mergeCell ref="NPE1:NPF1"/>
    <mergeCell ref="NPG1:NPH1"/>
    <mergeCell ref="NOK1:NOL1"/>
    <mergeCell ref="NOM1:NON1"/>
    <mergeCell ref="NOO1:NOP1"/>
    <mergeCell ref="NOQ1:NOR1"/>
    <mergeCell ref="NOS1:NOT1"/>
    <mergeCell ref="NOU1:NOV1"/>
    <mergeCell ref="NQS1:NQT1"/>
    <mergeCell ref="NQU1:NQV1"/>
    <mergeCell ref="NQW1:NQX1"/>
    <mergeCell ref="NQY1:NQZ1"/>
    <mergeCell ref="NRA1:NRB1"/>
    <mergeCell ref="NRC1:NRD1"/>
    <mergeCell ref="NQG1:NQH1"/>
    <mergeCell ref="NQI1:NQJ1"/>
    <mergeCell ref="NQK1:NQL1"/>
    <mergeCell ref="NQM1:NQN1"/>
    <mergeCell ref="NQO1:NQP1"/>
    <mergeCell ref="NQQ1:NQR1"/>
    <mergeCell ref="NPU1:NPV1"/>
    <mergeCell ref="NPW1:NPX1"/>
    <mergeCell ref="NPY1:NPZ1"/>
    <mergeCell ref="NQA1:NQB1"/>
    <mergeCell ref="NQC1:NQD1"/>
    <mergeCell ref="NQE1:NQF1"/>
    <mergeCell ref="NSC1:NSD1"/>
    <mergeCell ref="NSE1:NSF1"/>
    <mergeCell ref="NSG1:NSH1"/>
    <mergeCell ref="NSI1:NSJ1"/>
    <mergeCell ref="NSK1:NSL1"/>
    <mergeCell ref="NSM1:NSN1"/>
    <mergeCell ref="NRQ1:NRR1"/>
    <mergeCell ref="NRS1:NRT1"/>
    <mergeCell ref="NRU1:NRV1"/>
    <mergeCell ref="NRW1:NRX1"/>
    <mergeCell ref="NRY1:NRZ1"/>
    <mergeCell ref="NSA1:NSB1"/>
    <mergeCell ref="NRE1:NRF1"/>
    <mergeCell ref="NRG1:NRH1"/>
    <mergeCell ref="NRI1:NRJ1"/>
    <mergeCell ref="NRK1:NRL1"/>
    <mergeCell ref="NRM1:NRN1"/>
    <mergeCell ref="NRO1:NRP1"/>
    <mergeCell ref="NTM1:NTN1"/>
    <mergeCell ref="NTO1:NTP1"/>
    <mergeCell ref="NTQ1:NTR1"/>
    <mergeCell ref="NTS1:NTT1"/>
    <mergeCell ref="NTU1:NTV1"/>
    <mergeCell ref="NTW1:NTX1"/>
    <mergeCell ref="NTA1:NTB1"/>
    <mergeCell ref="NTC1:NTD1"/>
    <mergeCell ref="NTE1:NTF1"/>
    <mergeCell ref="NTG1:NTH1"/>
    <mergeCell ref="NTI1:NTJ1"/>
    <mergeCell ref="NTK1:NTL1"/>
    <mergeCell ref="NSO1:NSP1"/>
    <mergeCell ref="NSQ1:NSR1"/>
    <mergeCell ref="NSS1:NST1"/>
    <mergeCell ref="NSU1:NSV1"/>
    <mergeCell ref="NSW1:NSX1"/>
    <mergeCell ref="NSY1:NSZ1"/>
    <mergeCell ref="NUW1:NUX1"/>
    <mergeCell ref="NUY1:NUZ1"/>
    <mergeCell ref="NVA1:NVB1"/>
    <mergeCell ref="NVC1:NVD1"/>
    <mergeCell ref="NVE1:NVF1"/>
    <mergeCell ref="NVG1:NVH1"/>
    <mergeCell ref="NUK1:NUL1"/>
    <mergeCell ref="NUM1:NUN1"/>
    <mergeCell ref="NUO1:NUP1"/>
    <mergeCell ref="NUQ1:NUR1"/>
    <mergeCell ref="NUS1:NUT1"/>
    <mergeCell ref="NUU1:NUV1"/>
    <mergeCell ref="NTY1:NTZ1"/>
    <mergeCell ref="NUA1:NUB1"/>
    <mergeCell ref="NUC1:NUD1"/>
    <mergeCell ref="NUE1:NUF1"/>
    <mergeCell ref="NUG1:NUH1"/>
    <mergeCell ref="NUI1:NUJ1"/>
    <mergeCell ref="NWG1:NWH1"/>
    <mergeCell ref="NWI1:NWJ1"/>
    <mergeCell ref="NWK1:NWL1"/>
    <mergeCell ref="NWM1:NWN1"/>
    <mergeCell ref="NWO1:NWP1"/>
    <mergeCell ref="NWQ1:NWR1"/>
    <mergeCell ref="NVU1:NVV1"/>
    <mergeCell ref="NVW1:NVX1"/>
    <mergeCell ref="NVY1:NVZ1"/>
    <mergeCell ref="NWA1:NWB1"/>
    <mergeCell ref="NWC1:NWD1"/>
    <mergeCell ref="NWE1:NWF1"/>
    <mergeCell ref="NVI1:NVJ1"/>
    <mergeCell ref="NVK1:NVL1"/>
    <mergeCell ref="NVM1:NVN1"/>
    <mergeCell ref="NVO1:NVP1"/>
    <mergeCell ref="NVQ1:NVR1"/>
    <mergeCell ref="NVS1:NVT1"/>
    <mergeCell ref="NXQ1:NXR1"/>
    <mergeCell ref="NXS1:NXT1"/>
    <mergeCell ref="NXU1:NXV1"/>
    <mergeCell ref="NXW1:NXX1"/>
    <mergeCell ref="NXY1:NXZ1"/>
    <mergeCell ref="NYA1:NYB1"/>
    <mergeCell ref="NXE1:NXF1"/>
    <mergeCell ref="NXG1:NXH1"/>
    <mergeCell ref="NXI1:NXJ1"/>
    <mergeCell ref="NXK1:NXL1"/>
    <mergeCell ref="NXM1:NXN1"/>
    <mergeCell ref="NXO1:NXP1"/>
    <mergeCell ref="NWS1:NWT1"/>
    <mergeCell ref="NWU1:NWV1"/>
    <mergeCell ref="NWW1:NWX1"/>
    <mergeCell ref="NWY1:NWZ1"/>
    <mergeCell ref="NXA1:NXB1"/>
    <mergeCell ref="NXC1:NXD1"/>
    <mergeCell ref="NZA1:NZB1"/>
    <mergeCell ref="NZC1:NZD1"/>
    <mergeCell ref="NZE1:NZF1"/>
    <mergeCell ref="NZG1:NZH1"/>
    <mergeCell ref="NZI1:NZJ1"/>
    <mergeCell ref="NZK1:NZL1"/>
    <mergeCell ref="NYO1:NYP1"/>
    <mergeCell ref="NYQ1:NYR1"/>
    <mergeCell ref="NYS1:NYT1"/>
    <mergeCell ref="NYU1:NYV1"/>
    <mergeCell ref="NYW1:NYX1"/>
    <mergeCell ref="NYY1:NYZ1"/>
    <mergeCell ref="NYC1:NYD1"/>
    <mergeCell ref="NYE1:NYF1"/>
    <mergeCell ref="NYG1:NYH1"/>
    <mergeCell ref="NYI1:NYJ1"/>
    <mergeCell ref="NYK1:NYL1"/>
    <mergeCell ref="NYM1:NYN1"/>
    <mergeCell ref="OAK1:OAL1"/>
    <mergeCell ref="OAM1:OAN1"/>
    <mergeCell ref="OAO1:OAP1"/>
    <mergeCell ref="OAQ1:OAR1"/>
    <mergeCell ref="OAS1:OAT1"/>
    <mergeCell ref="OAU1:OAV1"/>
    <mergeCell ref="NZY1:NZZ1"/>
    <mergeCell ref="OAA1:OAB1"/>
    <mergeCell ref="OAC1:OAD1"/>
    <mergeCell ref="OAE1:OAF1"/>
    <mergeCell ref="OAG1:OAH1"/>
    <mergeCell ref="OAI1:OAJ1"/>
    <mergeCell ref="NZM1:NZN1"/>
    <mergeCell ref="NZO1:NZP1"/>
    <mergeCell ref="NZQ1:NZR1"/>
    <mergeCell ref="NZS1:NZT1"/>
    <mergeCell ref="NZU1:NZV1"/>
    <mergeCell ref="NZW1:NZX1"/>
    <mergeCell ref="OBU1:OBV1"/>
    <mergeCell ref="OBW1:OBX1"/>
    <mergeCell ref="OBY1:OBZ1"/>
    <mergeCell ref="OCA1:OCB1"/>
    <mergeCell ref="OCC1:OCD1"/>
    <mergeCell ref="OCE1:OCF1"/>
    <mergeCell ref="OBI1:OBJ1"/>
    <mergeCell ref="OBK1:OBL1"/>
    <mergeCell ref="OBM1:OBN1"/>
    <mergeCell ref="OBO1:OBP1"/>
    <mergeCell ref="OBQ1:OBR1"/>
    <mergeCell ref="OBS1:OBT1"/>
    <mergeCell ref="OAW1:OAX1"/>
    <mergeCell ref="OAY1:OAZ1"/>
    <mergeCell ref="OBA1:OBB1"/>
    <mergeCell ref="OBC1:OBD1"/>
    <mergeCell ref="OBE1:OBF1"/>
    <mergeCell ref="OBG1:OBH1"/>
    <mergeCell ref="ODE1:ODF1"/>
    <mergeCell ref="ODG1:ODH1"/>
    <mergeCell ref="ODI1:ODJ1"/>
    <mergeCell ref="ODK1:ODL1"/>
    <mergeCell ref="ODM1:ODN1"/>
    <mergeCell ref="ODO1:ODP1"/>
    <mergeCell ref="OCS1:OCT1"/>
    <mergeCell ref="OCU1:OCV1"/>
    <mergeCell ref="OCW1:OCX1"/>
    <mergeCell ref="OCY1:OCZ1"/>
    <mergeCell ref="ODA1:ODB1"/>
    <mergeCell ref="ODC1:ODD1"/>
    <mergeCell ref="OCG1:OCH1"/>
    <mergeCell ref="OCI1:OCJ1"/>
    <mergeCell ref="OCK1:OCL1"/>
    <mergeCell ref="OCM1:OCN1"/>
    <mergeCell ref="OCO1:OCP1"/>
    <mergeCell ref="OCQ1:OCR1"/>
    <mergeCell ref="OEO1:OEP1"/>
    <mergeCell ref="OEQ1:OER1"/>
    <mergeCell ref="OES1:OET1"/>
    <mergeCell ref="OEU1:OEV1"/>
    <mergeCell ref="OEW1:OEX1"/>
    <mergeCell ref="OEY1:OEZ1"/>
    <mergeCell ref="OEC1:OED1"/>
    <mergeCell ref="OEE1:OEF1"/>
    <mergeCell ref="OEG1:OEH1"/>
    <mergeCell ref="OEI1:OEJ1"/>
    <mergeCell ref="OEK1:OEL1"/>
    <mergeCell ref="OEM1:OEN1"/>
    <mergeCell ref="ODQ1:ODR1"/>
    <mergeCell ref="ODS1:ODT1"/>
    <mergeCell ref="ODU1:ODV1"/>
    <mergeCell ref="ODW1:ODX1"/>
    <mergeCell ref="ODY1:ODZ1"/>
    <mergeCell ref="OEA1:OEB1"/>
    <mergeCell ref="OFY1:OFZ1"/>
    <mergeCell ref="OGA1:OGB1"/>
    <mergeCell ref="OGC1:OGD1"/>
    <mergeCell ref="OGE1:OGF1"/>
    <mergeCell ref="OGG1:OGH1"/>
    <mergeCell ref="OGI1:OGJ1"/>
    <mergeCell ref="OFM1:OFN1"/>
    <mergeCell ref="OFO1:OFP1"/>
    <mergeCell ref="OFQ1:OFR1"/>
    <mergeCell ref="OFS1:OFT1"/>
    <mergeCell ref="OFU1:OFV1"/>
    <mergeCell ref="OFW1:OFX1"/>
    <mergeCell ref="OFA1:OFB1"/>
    <mergeCell ref="OFC1:OFD1"/>
    <mergeCell ref="OFE1:OFF1"/>
    <mergeCell ref="OFG1:OFH1"/>
    <mergeCell ref="OFI1:OFJ1"/>
    <mergeCell ref="OFK1:OFL1"/>
    <mergeCell ref="OHI1:OHJ1"/>
    <mergeCell ref="OHK1:OHL1"/>
    <mergeCell ref="OHM1:OHN1"/>
    <mergeCell ref="OHO1:OHP1"/>
    <mergeCell ref="OHQ1:OHR1"/>
    <mergeCell ref="OHS1:OHT1"/>
    <mergeCell ref="OGW1:OGX1"/>
    <mergeCell ref="OGY1:OGZ1"/>
    <mergeCell ref="OHA1:OHB1"/>
    <mergeCell ref="OHC1:OHD1"/>
    <mergeCell ref="OHE1:OHF1"/>
    <mergeCell ref="OHG1:OHH1"/>
    <mergeCell ref="OGK1:OGL1"/>
    <mergeCell ref="OGM1:OGN1"/>
    <mergeCell ref="OGO1:OGP1"/>
    <mergeCell ref="OGQ1:OGR1"/>
    <mergeCell ref="OGS1:OGT1"/>
    <mergeCell ref="OGU1:OGV1"/>
    <mergeCell ref="OIS1:OIT1"/>
    <mergeCell ref="OIU1:OIV1"/>
    <mergeCell ref="OIW1:OIX1"/>
    <mergeCell ref="OIY1:OIZ1"/>
    <mergeCell ref="OJA1:OJB1"/>
    <mergeCell ref="OJC1:OJD1"/>
    <mergeCell ref="OIG1:OIH1"/>
    <mergeCell ref="OII1:OIJ1"/>
    <mergeCell ref="OIK1:OIL1"/>
    <mergeCell ref="OIM1:OIN1"/>
    <mergeCell ref="OIO1:OIP1"/>
    <mergeCell ref="OIQ1:OIR1"/>
    <mergeCell ref="OHU1:OHV1"/>
    <mergeCell ref="OHW1:OHX1"/>
    <mergeCell ref="OHY1:OHZ1"/>
    <mergeCell ref="OIA1:OIB1"/>
    <mergeCell ref="OIC1:OID1"/>
    <mergeCell ref="OIE1:OIF1"/>
    <mergeCell ref="OKC1:OKD1"/>
    <mergeCell ref="OKE1:OKF1"/>
    <mergeCell ref="OKG1:OKH1"/>
    <mergeCell ref="OKI1:OKJ1"/>
    <mergeCell ref="OKK1:OKL1"/>
    <mergeCell ref="OKM1:OKN1"/>
    <mergeCell ref="OJQ1:OJR1"/>
    <mergeCell ref="OJS1:OJT1"/>
    <mergeCell ref="OJU1:OJV1"/>
    <mergeCell ref="OJW1:OJX1"/>
    <mergeCell ref="OJY1:OJZ1"/>
    <mergeCell ref="OKA1:OKB1"/>
    <mergeCell ref="OJE1:OJF1"/>
    <mergeCell ref="OJG1:OJH1"/>
    <mergeCell ref="OJI1:OJJ1"/>
    <mergeCell ref="OJK1:OJL1"/>
    <mergeCell ref="OJM1:OJN1"/>
    <mergeCell ref="OJO1:OJP1"/>
    <mergeCell ref="OLM1:OLN1"/>
    <mergeCell ref="OLO1:OLP1"/>
    <mergeCell ref="OLQ1:OLR1"/>
    <mergeCell ref="OLS1:OLT1"/>
    <mergeCell ref="OLU1:OLV1"/>
    <mergeCell ref="OLW1:OLX1"/>
    <mergeCell ref="OLA1:OLB1"/>
    <mergeCell ref="OLC1:OLD1"/>
    <mergeCell ref="OLE1:OLF1"/>
    <mergeCell ref="OLG1:OLH1"/>
    <mergeCell ref="OLI1:OLJ1"/>
    <mergeCell ref="OLK1:OLL1"/>
    <mergeCell ref="OKO1:OKP1"/>
    <mergeCell ref="OKQ1:OKR1"/>
    <mergeCell ref="OKS1:OKT1"/>
    <mergeCell ref="OKU1:OKV1"/>
    <mergeCell ref="OKW1:OKX1"/>
    <mergeCell ref="OKY1:OKZ1"/>
    <mergeCell ref="OMW1:OMX1"/>
    <mergeCell ref="OMY1:OMZ1"/>
    <mergeCell ref="ONA1:ONB1"/>
    <mergeCell ref="ONC1:OND1"/>
    <mergeCell ref="ONE1:ONF1"/>
    <mergeCell ref="ONG1:ONH1"/>
    <mergeCell ref="OMK1:OML1"/>
    <mergeCell ref="OMM1:OMN1"/>
    <mergeCell ref="OMO1:OMP1"/>
    <mergeCell ref="OMQ1:OMR1"/>
    <mergeCell ref="OMS1:OMT1"/>
    <mergeCell ref="OMU1:OMV1"/>
    <mergeCell ref="OLY1:OLZ1"/>
    <mergeCell ref="OMA1:OMB1"/>
    <mergeCell ref="OMC1:OMD1"/>
    <mergeCell ref="OME1:OMF1"/>
    <mergeCell ref="OMG1:OMH1"/>
    <mergeCell ref="OMI1:OMJ1"/>
    <mergeCell ref="OOG1:OOH1"/>
    <mergeCell ref="OOI1:OOJ1"/>
    <mergeCell ref="OOK1:OOL1"/>
    <mergeCell ref="OOM1:OON1"/>
    <mergeCell ref="OOO1:OOP1"/>
    <mergeCell ref="OOQ1:OOR1"/>
    <mergeCell ref="ONU1:ONV1"/>
    <mergeCell ref="ONW1:ONX1"/>
    <mergeCell ref="ONY1:ONZ1"/>
    <mergeCell ref="OOA1:OOB1"/>
    <mergeCell ref="OOC1:OOD1"/>
    <mergeCell ref="OOE1:OOF1"/>
    <mergeCell ref="ONI1:ONJ1"/>
    <mergeCell ref="ONK1:ONL1"/>
    <mergeCell ref="ONM1:ONN1"/>
    <mergeCell ref="ONO1:ONP1"/>
    <mergeCell ref="ONQ1:ONR1"/>
    <mergeCell ref="ONS1:ONT1"/>
    <mergeCell ref="OPQ1:OPR1"/>
    <mergeCell ref="OPS1:OPT1"/>
    <mergeCell ref="OPU1:OPV1"/>
    <mergeCell ref="OPW1:OPX1"/>
    <mergeCell ref="OPY1:OPZ1"/>
    <mergeCell ref="OQA1:OQB1"/>
    <mergeCell ref="OPE1:OPF1"/>
    <mergeCell ref="OPG1:OPH1"/>
    <mergeCell ref="OPI1:OPJ1"/>
    <mergeCell ref="OPK1:OPL1"/>
    <mergeCell ref="OPM1:OPN1"/>
    <mergeCell ref="OPO1:OPP1"/>
    <mergeCell ref="OOS1:OOT1"/>
    <mergeCell ref="OOU1:OOV1"/>
    <mergeCell ref="OOW1:OOX1"/>
    <mergeCell ref="OOY1:OOZ1"/>
    <mergeCell ref="OPA1:OPB1"/>
    <mergeCell ref="OPC1:OPD1"/>
    <mergeCell ref="ORA1:ORB1"/>
    <mergeCell ref="ORC1:ORD1"/>
    <mergeCell ref="ORE1:ORF1"/>
    <mergeCell ref="ORG1:ORH1"/>
    <mergeCell ref="ORI1:ORJ1"/>
    <mergeCell ref="ORK1:ORL1"/>
    <mergeCell ref="OQO1:OQP1"/>
    <mergeCell ref="OQQ1:OQR1"/>
    <mergeCell ref="OQS1:OQT1"/>
    <mergeCell ref="OQU1:OQV1"/>
    <mergeCell ref="OQW1:OQX1"/>
    <mergeCell ref="OQY1:OQZ1"/>
    <mergeCell ref="OQC1:OQD1"/>
    <mergeCell ref="OQE1:OQF1"/>
    <mergeCell ref="OQG1:OQH1"/>
    <mergeCell ref="OQI1:OQJ1"/>
    <mergeCell ref="OQK1:OQL1"/>
    <mergeCell ref="OQM1:OQN1"/>
    <mergeCell ref="OSK1:OSL1"/>
    <mergeCell ref="OSM1:OSN1"/>
    <mergeCell ref="OSO1:OSP1"/>
    <mergeCell ref="OSQ1:OSR1"/>
    <mergeCell ref="OSS1:OST1"/>
    <mergeCell ref="OSU1:OSV1"/>
    <mergeCell ref="ORY1:ORZ1"/>
    <mergeCell ref="OSA1:OSB1"/>
    <mergeCell ref="OSC1:OSD1"/>
    <mergeCell ref="OSE1:OSF1"/>
    <mergeCell ref="OSG1:OSH1"/>
    <mergeCell ref="OSI1:OSJ1"/>
    <mergeCell ref="ORM1:ORN1"/>
    <mergeCell ref="ORO1:ORP1"/>
    <mergeCell ref="ORQ1:ORR1"/>
    <mergeCell ref="ORS1:ORT1"/>
    <mergeCell ref="ORU1:ORV1"/>
    <mergeCell ref="ORW1:ORX1"/>
    <mergeCell ref="OTU1:OTV1"/>
    <mergeCell ref="OTW1:OTX1"/>
    <mergeCell ref="OTY1:OTZ1"/>
    <mergeCell ref="OUA1:OUB1"/>
    <mergeCell ref="OUC1:OUD1"/>
    <mergeCell ref="OUE1:OUF1"/>
    <mergeCell ref="OTI1:OTJ1"/>
    <mergeCell ref="OTK1:OTL1"/>
    <mergeCell ref="OTM1:OTN1"/>
    <mergeCell ref="OTO1:OTP1"/>
    <mergeCell ref="OTQ1:OTR1"/>
    <mergeCell ref="OTS1:OTT1"/>
    <mergeCell ref="OSW1:OSX1"/>
    <mergeCell ref="OSY1:OSZ1"/>
    <mergeCell ref="OTA1:OTB1"/>
    <mergeCell ref="OTC1:OTD1"/>
    <mergeCell ref="OTE1:OTF1"/>
    <mergeCell ref="OTG1:OTH1"/>
    <mergeCell ref="OVE1:OVF1"/>
    <mergeCell ref="OVG1:OVH1"/>
    <mergeCell ref="OVI1:OVJ1"/>
    <mergeCell ref="OVK1:OVL1"/>
    <mergeCell ref="OVM1:OVN1"/>
    <mergeCell ref="OVO1:OVP1"/>
    <mergeCell ref="OUS1:OUT1"/>
    <mergeCell ref="OUU1:OUV1"/>
    <mergeCell ref="OUW1:OUX1"/>
    <mergeCell ref="OUY1:OUZ1"/>
    <mergeCell ref="OVA1:OVB1"/>
    <mergeCell ref="OVC1:OVD1"/>
    <mergeCell ref="OUG1:OUH1"/>
    <mergeCell ref="OUI1:OUJ1"/>
    <mergeCell ref="OUK1:OUL1"/>
    <mergeCell ref="OUM1:OUN1"/>
    <mergeCell ref="OUO1:OUP1"/>
    <mergeCell ref="OUQ1:OUR1"/>
    <mergeCell ref="OWO1:OWP1"/>
    <mergeCell ref="OWQ1:OWR1"/>
    <mergeCell ref="OWS1:OWT1"/>
    <mergeCell ref="OWU1:OWV1"/>
    <mergeCell ref="OWW1:OWX1"/>
    <mergeCell ref="OWY1:OWZ1"/>
    <mergeCell ref="OWC1:OWD1"/>
    <mergeCell ref="OWE1:OWF1"/>
    <mergeCell ref="OWG1:OWH1"/>
    <mergeCell ref="OWI1:OWJ1"/>
    <mergeCell ref="OWK1:OWL1"/>
    <mergeCell ref="OWM1:OWN1"/>
    <mergeCell ref="OVQ1:OVR1"/>
    <mergeCell ref="OVS1:OVT1"/>
    <mergeCell ref="OVU1:OVV1"/>
    <mergeCell ref="OVW1:OVX1"/>
    <mergeCell ref="OVY1:OVZ1"/>
    <mergeCell ref="OWA1:OWB1"/>
    <mergeCell ref="OXY1:OXZ1"/>
    <mergeCell ref="OYA1:OYB1"/>
    <mergeCell ref="OYC1:OYD1"/>
    <mergeCell ref="OYE1:OYF1"/>
    <mergeCell ref="OYG1:OYH1"/>
    <mergeCell ref="OYI1:OYJ1"/>
    <mergeCell ref="OXM1:OXN1"/>
    <mergeCell ref="OXO1:OXP1"/>
    <mergeCell ref="OXQ1:OXR1"/>
    <mergeCell ref="OXS1:OXT1"/>
    <mergeCell ref="OXU1:OXV1"/>
    <mergeCell ref="OXW1:OXX1"/>
    <mergeCell ref="OXA1:OXB1"/>
    <mergeCell ref="OXC1:OXD1"/>
    <mergeCell ref="OXE1:OXF1"/>
    <mergeCell ref="OXG1:OXH1"/>
    <mergeCell ref="OXI1:OXJ1"/>
    <mergeCell ref="OXK1:OXL1"/>
    <mergeCell ref="OZI1:OZJ1"/>
    <mergeCell ref="OZK1:OZL1"/>
    <mergeCell ref="OZM1:OZN1"/>
    <mergeCell ref="OZO1:OZP1"/>
    <mergeCell ref="OZQ1:OZR1"/>
    <mergeCell ref="OZS1:OZT1"/>
    <mergeCell ref="OYW1:OYX1"/>
    <mergeCell ref="OYY1:OYZ1"/>
    <mergeCell ref="OZA1:OZB1"/>
    <mergeCell ref="OZC1:OZD1"/>
    <mergeCell ref="OZE1:OZF1"/>
    <mergeCell ref="OZG1:OZH1"/>
    <mergeCell ref="OYK1:OYL1"/>
    <mergeCell ref="OYM1:OYN1"/>
    <mergeCell ref="OYO1:OYP1"/>
    <mergeCell ref="OYQ1:OYR1"/>
    <mergeCell ref="OYS1:OYT1"/>
    <mergeCell ref="OYU1:OYV1"/>
    <mergeCell ref="PAS1:PAT1"/>
    <mergeCell ref="PAU1:PAV1"/>
    <mergeCell ref="PAW1:PAX1"/>
    <mergeCell ref="PAY1:PAZ1"/>
    <mergeCell ref="PBA1:PBB1"/>
    <mergeCell ref="PBC1:PBD1"/>
    <mergeCell ref="PAG1:PAH1"/>
    <mergeCell ref="PAI1:PAJ1"/>
    <mergeCell ref="PAK1:PAL1"/>
    <mergeCell ref="PAM1:PAN1"/>
    <mergeCell ref="PAO1:PAP1"/>
    <mergeCell ref="PAQ1:PAR1"/>
    <mergeCell ref="OZU1:OZV1"/>
    <mergeCell ref="OZW1:OZX1"/>
    <mergeCell ref="OZY1:OZZ1"/>
    <mergeCell ref="PAA1:PAB1"/>
    <mergeCell ref="PAC1:PAD1"/>
    <mergeCell ref="PAE1:PAF1"/>
    <mergeCell ref="PCC1:PCD1"/>
    <mergeCell ref="PCE1:PCF1"/>
    <mergeCell ref="PCG1:PCH1"/>
    <mergeCell ref="PCI1:PCJ1"/>
    <mergeCell ref="PCK1:PCL1"/>
    <mergeCell ref="PCM1:PCN1"/>
    <mergeCell ref="PBQ1:PBR1"/>
    <mergeCell ref="PBS1:PBT1"/>
    <mergeCell ref="PBU1:PBV1"/>
    <mergeCell ref="PBW1:PBX1"/>
    <mergeCell ref="PBY1:PBZ1"/>
    <mergeCell ref="PCA1:PCB1"/>
    <mergeCell ref="PBE1:PBF1"/>
    <mergeCell ref="PBG1:PBH1"/>
    <mergeCell ref="PBI1:PBJ1"/>
    <mergeCell ref="PBK1:PBL1"/>
    <mergeCell ref="PBM1:PBN1"/>
    <mergeCell ref="PBO1:PBP1"/>
    <mergeCell ref="PDM1:PDN1"/>
    <mergeCell ref="PDO1:PDP1"/>
    <mergeCell ref="PDQ1:PDR1"/>
    <mergeCell ref="PDS1:PDT1"/>
    <mergeCell ref="PDU1:PDV1"/>
    <mergeCell ref="PDW1:PDX1"/>
    <mergeCell ref="PDA1:PDB1"/>
    <mergeCell ref="PDC1:PDD1"/>
    <mergeCell ref="PDE1:PDF1"/>
    <mergeCell ref="PDG1:PDH1"/>
    <mergeCell ref="PDI1:PDJ1"/>
    <mergeCell ref="PDK1:PDL1"/>
    <mergeCell ref="PCO1:PCP1"/>
    <mergeCell ref="PCQ1:PCR1"/>
    <mergeCell ref="PCS1:PCT1"/>
    <mergeCell ref="PCU1:PCV1"/>
    <mergeCell ref="PCW1:PCX1"/>
    <mergeCell ref="PCY1:PCZ1"/>
    <mergeCell ref="PEW1:PEX1"/>
    <mergeCell ref="PEY1:PEZ1"/>
    <mergeCell ref="PFA1:PFB1"/>
    <mergeCell ref="PFC1:PFD1"/>
    <mergeCell ref="PFE1:PFF1"/>
    <mergeCell ref="PFG1:PFH1"/>
    <mergeCell ref="PEK1:PEL1"/>
    <mergeCell ref="PEM1:PEN1"/>
    <mergeCell ref="PEO1:PEP1"/>
    <mergeCell ref="PEQ1:PER1"/>
    <mergeCell ref="PES1:PET1"/>
    <mergeCell ref="PEU1:PEV1"/>
    <mergeCell ref="PDY1:PDZ1"/>
    <mergeCell ref="PEA1:PEB1"/>
    <mergeCell ref="PEC1:PED1"/>
    <mergeCell ref="PEE1:PEF1"/>
    <mergeCell ref="PEG1:PEH1"/>
    <mergeCell ref="PEI1:PEJ1"/>
    <mergeCell ref="PGG1:PGH1"/>
    <mergeCell ref="PGI1:PGJ1"/>
    <mergeCell ref="PGK1:PGL1"/>
    <mergeCell ref="PGM1:PGN1"/>
    <mergeCell ref="PGO1:PGP1"/>
    <mergeCell ref="PGQ1:PGR1"/>
    <mergeCell ref="PFU1:PFV1"/>
    <mergeCell ref="PFW1:PFX1"/>
    <mergeCell ref="PFY1:PFZ1"/>
    <mergeCell ref="PGA1:PGB1"/>
    <mergeCell ref="PGC1:PGD1"/>
    <mergeCell ref="PGE1:PGF1"/>
    <mergeCell ref="PFI1:PFJ1"/>
    <mergeCell ref="PFK1:PFL1"/>
    <mergeCell ref="PFM1:PFN1"/>
    <mergeCell ref="PFO1:PFP1"/>
    <mergeCell ref="PFQ1:PFR1"/>
    <mergeCell ref="PFS1:PFT1"/>
    <mergeCell ref="PHQ1:PHR1"/>
    <mergeCell ref="PHS1:PHT1"/>
    <mergeCell ref="PHU1:PHV1"/>
    <mergeCell ref="PHW1:PHX1"/>
    <mergeCell ref="PHY1:PHZ1"/>
    <mergeCell ref="PIA1:PIB1"/>
    <mergeCell ref="PHE1:PHF1"/>
    <mergeCell ref="PHG1:PHH1"/>
    <mergeCell ref="PHI1:PHJ1"/>
    <mergeCell ref="PHK1:PHL1"/>
    <mergeCell ref="PHM1:PHN1"/>
    <mergeCell ref="PHO1:PHP1"/>
    <mergeCell ref="PGS1:PGT1"/>
    <mergeCell ref="PGU1:PGV1"/>
    <mergeCell ref="PGW1:PGX1"/>
    <mergeCell ref="PGY1:PGZ1"/>
    <mergeCell ref="PHA1:PHB1"/>
    <mergeCell ref="PHC1:PHD1"/>
    <mergeCell ref="PJA1:PJB1"/>
    <mergeCell ref="PJC1:PJD1"/>
    <mergeCell ref="PJE1:PJF1"/>
    <mergeCell ref="PJG1:PJH1"/>
    <mergeCell ref="PJI1:PJJ1"/>
    <mergeCell ref="PJK1:PJL1"/>
    <mergeCell ref="PIO1:PIP1"/>
    <mergeCell ref="PIQ1:PIR1"/>
    <mergeCell ref="PIS1:PIT1"/>
    <mergeCell ref="PIU1:PIV1"/>
    <mergeCell ref="PIW1:PIX1"/>
    <mergeCell ref="PIY1:PIZ1"/>
    <mergeCell ref="PIC1:PID1"/>
    <mergeCell ref="PIE1:PIF1"/>
    <mergeCell ref="PIG1:PIH1"/>
    <mergeCell ref="PII1:PIJ1"/>
    <mergeCell ref="PIK1:PIL1"/>
    <mergeCell ref="PIM1:PIN1"/>
    <mergeCell ref="PKK1:PKL1"/>
    <mergeCell ref="PKM1:PKN1"/>
    <mergeCell ref="PKO1:PKP1"/>
    <mergeCell ref="PKQ1:PKR1"/>
    <mergeCell ref="PKS1:PKT1"/>
    <mergeCell ref="PKU1:PKV1"/>
    <mergeCell ref="PJY1:PJZ1"/>
    <mergeCell ref="PKA1:PKB1"/>
    <mergeCell ref="PKC1:PKD1"/>
    <mergeCell ref="PKE1:PKF1"/>
    <mergeCell ref="PKG1:PKH1"/>
    <mergeCell ref="PKI1:PKJ1"/>
    <mergeCell ref="PJM1:PJN1"/>
    <mergeCell ref="PJO1:PJP1"/>
    <mergeCell ref="PJQ1:PJR1"/>
    <mergeCell ref="PJS1:PJT1"/>
    <mergeCell ref="PJU1:PJV1"/>
    <mergeCell ref="PJW1:PJX1"/>
    <mergeCell ref="PLU1:PLV1"/>
    <mergeCell ref="PLW1:PLX1"/>
    <mergeCell ref="PLY1:PLZ1"/>
    <mergeCell ref="PMA1:PMB1"/>
    <mergeCell ref="PMC1:PMD1"/>
    <mergeCell ref="PME1:PMF1"/>
    <mergeCell ref="PLI1:PLJ1"/>
    <mergeCell ref="PLK1:PLL1"/>
    <mergeCell ref="PLM1:PLN1"/>
    <mergeCell ref="PLO1:PLP1"/>
    <mergeCell ref="PLQ1:PLR1"/>
    <mergeCell ref="PLS1:PLT1"/>
    <mergeCell ref="PKW1:PKX1"/>
    <mergeCell ref="PKY1:PKZ1"/>
    <mergeCell ref="PLA1:PLB1"/>
    <mergeCell ref="PLC1:PLD1"/>
    <mergeCell ref="PLE1:PLF1"/>
    <mergeCell ref="PLG1:PLH1"/>
    <mergeCell ref="PNE1:PNF1"/>
    <mergeCell ref="PNG1:PNH1"/>
    <mergeCell ref="PNI1:PNJ1"/>
    <mergeCell ref="PNK1:PNL1"/>
    <mergeCell ref="PNM1:PNN1"/>
    <mergeCell ref="PNO1:PNP1"/>
    <mergeCell ref="PMS1:PMT1"/>
    <mergeCell ref="PMU1:PMV1"/>
    <mergeCell ref="PMW1:PMX1"/>
    <mergeCell ref="PMY1:PMZ1"/>
    <mergeCell ref="PNA1:PNB1"/>
    <mergeCell ref="PNC1:PND1"/>
    <mergeCell ref="PMG1:PMH1"/>
    <mergeCell ref="PMI1:PMJ1"/>
    <mergeCell ref="PMK1:PML1"/>
    <mergeCell ref="PMM1:PMN1"/>
    <mergeCell ref="PMO1:PMP1"/>
    <mergeCell ref="PMQ1:PMR1"/>
    <mergeCell ref="POO1:POP1"/>
    <mergeCell ref="POQ1:POR1"/>
    <mergeCell ref="POS1:POT1"/>
    <mergeCell ref="POU1:POV1"/>
    <mergeCell ref="POW1:POX1"/>
    <mergeCell ref="POY1:POZ1"/>
    <mergeCell ref="POC1:POD1"/>
    <mergeCell ref="POE1:POF1"/>
    <mergeCell ref="POG1:POH1"/>
    <mergeCell ref="POI1:POJ1"/>
    <mergeCell ref="POK1:POL1"/>
    <mergeCell ref="POM1:PON1"/>
    <mergeCell ref="PNQ1:PNR1"/>
    <mergeCell ref="PNS1:PNT1"/>
    <mergeCell ref="PNU1:PNV1"/>
    <mergeCell ref="PNW1:PNX1"/>
    <mergeCell ref="PNY1:PNZ1"/>
    <mergeCell ref="POA1:POB1"/>
    <mergeCell ref="PPY1:PPZ1"/>
    <mergeCell ref="PQA1:PQB1"/>
    <mergeCell ref="PQC1:PQD1"/>
    <mergeCell ref="PQE1:PQF1"/>
    <mergeCell ref="PQG1:PQH1"/>
    <mergeCell ref="PQI1:PQJ1"/>
    <mergeCell ref="PPM1:PPN1"/>
    <mergeCell ref="PPO1:PPP1"/>
    <mergeCell ref="PPQ1:PPR1"/>
    <mergeCell ref="PPS1:PPT1"/>
    <mergeCell ref="PPU1:PPV1"/>
    <mergeCell ref="PPW1:PPX1"/>
    <mergeCell ref="PPA1:PPB1"/>
    <mergeCell ref="PPC1:PPD1"/>
    <mergeCell ref="PPE1:PPF1"/>
    <mergeCell ref="PPG1:PPH1"/>
    <mergeCell ref="PPI1:PPJ1"/>
    <mergeCell ref="PPK1:PPL1"/>
    <mergeCell ref="PRI1:PRJ1"/>
    <mergeCell ref="PRK1:PRL1"/>
    <mergeCell ref="PRM1:PRN1"/>
    <mergeCell ref="PRO1:PRP1"/>
    <mergeCell ref="PRQ1:PRR1"/>
    <mergeCell ref="PRS1:PRT1"/>
    <mergeCell ref="PQW1:PQX1"/>
    <mergeCell ref="PQY1:PQZ1"/>
    <mergeCell ref="PRA1:PRB1"/>
    <mergeCell ref="PRC1:PRD1"/>
    <mergeCell ref="PRE1:PRF1"/>
    <mergeCell ref="PRG1:PRH1"/>
    <mergeCell ref="PQK1:PQL1"/>
    <mergeCell ref="PQM1:PQN1"/>
    <mergeCell ref="PQO1:PQP1"/>
    <mergeCell ref="PQQ1:PQR1"/>
    <mergeCell ref="PQS1:PQT1"/>
    <mergeCell ref="PQU1:PQV1"/>
    <mergeCell ref="PSS1:PST1"/>
    <mergeCell ref="PSU1:PSV1"/>
    <mergeCell ref="PSW1:PSX1"/>
    <mergeCell ref="PSY1:PSZ1"/>
    <mergeCell ref="PTA1:PTB1"/>
    <mergeCell ref="PTC1:PTD1"/>
    <mergeCell ref="PSG1:PSH1"/>
    <mergeCell ref="PSI1:PSJ1"/>
    <mergeCell ref="PSK1:PSL1"/>
    <mergeCell ref="PSM1:PSN1"/>
    <mergeCell ref="PSO1:PSP1"/>
    <mergeCell ref="PSQ1:PSR1"/>
    <mergeCell ref="PRU1:PRV1"/>
    <mergeCell ref="PRW1:PRX1"/>
    <mergeCell ref="PRY1:PRZ1"/>
    <mergeCell ref="PSA1:PSB1"/>
    <mergeCell ref="PSC1:PSD1"/>
    <mergeCell ref="PSE1:PSF1"/>
    <mergeCell ref="PUC1:PUD1"/>
    <mergeCell ref="PUE1:PUF1"/>
    <mergeCell ref="PUG1:PUH1"/>
    <mergeCell ref="PUI1:PUJ1"/>
    <mergeCell ref="PUK1:PUL1"/>
    <mergeCell ref="PUM1:PUN1"/>
    <mergeCell ref="PTQ1:PTR1"/>
    <mergeCell ref="PTS1:PTT1"/>
    <mergeCell ref="PTU1:PTV1"/>
    <mergeCell ref="PTW1:PTX1"/>
    <mergeCell ref="PTY1:PTZ1"/>
    <mergeCell ref="PUA1:PUB1"/>
    <mergeCell ref="PTE1:PTF1"/>
    <mergeCell ref="PTG1:PTH1"/>
    <mergeCell ref="PTI1:PTJ1"/>
    <mergeCell ref="PTK1:PTL1"/>
    <mergeCell ref="PTM1:PTN1"/>
    <mergeCell ref="PTO1:PTP1"/>
    <mergeCell ref="PVM1:PVN1"/>
    <mergeCell ref="PVO1:PVP1"/>
    <mergeCell ref="PVQ1:PVR1"/>
    <mergeCell ref="PVS1:PVT1"/>
    <mergeCell ref="PVU1:PVV1"/>
    <mergeCell ref="PVW1:PVX1"/>
    <mergeCell ref="PVA1:PVB1"/>
    <mergeCell ref="PVC1:PVD1"/>
    <mergeCell ref="PVE1:PVF1"/>
    <mergeCell ref="PVG1:PVH1"/>
    <mergeCell ref="PVI1:PVJ1"/>
    <mergeCell ref="PVK1:PVL1"/>
    <mergeCell ref="PUO1:PUP1"/>
    <mergeCell ref="PUQ1:PUR1"/>
    <mergeCell ref="PUS1:PUT1"/>
    <mergeCell ref="PUU1:PUV1"/>
    <mergeCell ref="PUW1:PUX1"/>
    <mergeCell ref="PUY1:PUZ1"/>
    <mergeCell ref="PWW1:PWX1"/>
    <mergeCell ref="PWY1:PWZ1"/>
    <mergeCell ref="PXA1:PXB1"/>
    <mergeCell ref="PXC1:PXD1"/>
    <mergeCell ref="PXE1:PXF1"/>
    <mergeCell ref="PXG1:PXH1"/>
    <mergeCell ref="PWK1:PWL1"/>
    <mergeCell ref="PWM1:PWN1"/>
    <mergeCell ref="PWO1:PWP1"/>
    <mergeCell ref="PWQ1:PWR1"/>
    <mergeCell ref="PWS1:PWT1"/>
    <mergeCell ref="PWU1:PWV1"/>
    <mergeCell ref="PVY1:PVZ1"/>
    <mergeCell ref="PWA1:PWB1"/>
    <mergeCell ref="PWC1:PWD1"/>
    <mergeCell ref="PWE1:PWF1"/>
    <mergeCell ref="PWG1:PWH1"/>
    <mergeCell ref="PWI1:PWJ1"/>
    <mergeCell ref="PYG1:PYH1"/>
    <mergeCell ref="PYI1:PYJ1"/>
    <mergeCell ref="PYK1:PYL1"/>
    <mergeCell ref="PYM1:PYN1"/>
    <mergeCell ref="PYO1:PYP1"/>
    <mergeCell ref="PYQ1:PYR1"/>
    <mergeCell ref="PXU1:PXV1"/>
    <mergeCell ref="PXW1:PXX1"/>
    <mergeCell ref="PXY1:PXZ1"/>
    <mergeCell ref="PYA1:PYB1"/>
    <mergeCell ref="PYC1:PYD1"/>
    <mergeCell ref="PYE1:PYF1"/>
    <mergeCell ref="PXI1:PXJ1"/>
    <mergeCell ref="PXK1:PXL1"/>
    <mergeCell ref="PXM1:PXN1"/>
    <mergeCell ref="PXO1:PXP1"/>
    <mergeCell ref="PXQ1:PXR1"/>
    <mergeCell ref="PXS1:PXT1"/>
    <mergeCell ref="PZQ1:PZR1"/>
    <mergeCell ref="PZS1:PZT1"/>
    <mergeCell ref="PZU1:PZV1"/>
    <mergeCell ref="PZW1:PZX1"/>
    <mergeCell ref="PZY1:PZZ1"/>
    <mergeCell ref="QAA1:QAB1"/>
    <mergeCell ref="PZE1:PZF1"/>
    <mergeCell ref="PZG1:PZH1"/>
    <mergeCell ref="PZI1:PZJ1"/>
    <mergeCell ref="PZK1:PZL1"/>
    <mergeCell ref="PZM1:PZN1"/>
    <mergeCell ref="PZO1:PZP1"/>
    <mergeCell ref="PYS1:PYT1"/>
    <mergeCell ref="PYU1:PYV1"/>
    <mergeCell ref="PYW1:PYX1"/>
    <mergeCell ref="PYY1:PYZ1"/>
    <mergeCell ref="PZA1:PZB1"/>
    <mergeCell ref="PZC1:PZD1"/>
    <mergeCell ref="QBA1:QBB1"/>
    <mergeCell ref="QBC1:QBD1"/>
    <mergeCell ref="QBE1:QBF1"/>
    <mergeCell ref="QBG1:QBH1"/>
    <mergeCell ref="QBI1:QBJ1"/>
    <mergeCell ref="QBK1:QBL1"/>
    <mergeCell ref="QAO1:QAP1"/>
    <mergeCell ref="QAQ1:QAR1"/>
    <mergeCell ref="QAS1:QAT1"/>
    <mergeCell ref="QAU1:QAV1"/>
    <mergeCell ref="QAW1:QAX1"/>
    <mergeCell ref="QAY1:QAZ1"/>
    <mergeCell ref="QAC1:QAD1"/>
    <mergeCell ref="QAE1:QAF1"/>
    <mergeCell ref="QAG1:QAH1"/>
    <mergeCell ref="QAI1:QAJ1"/>
    <mergeCell ref="QAK1:QAL1"/>
    <mergeCell ref="QAM1:QAN1"/>
    <mergeCell ref="QCK1:QCL1"/>
    <mergeCell ref="QCM1:QCN1"/>
    <mergeCell ref="QCO1:QCP1"/>
    <mergeCell ref="QCQ1:QCR1"/>
    <mergeCell ref="QCS1:QCT1"/>
    <mergeCell ref="QCU1:QCV1"/>
    <mergeCell ref="QBY1:QBZ1"/>
    <mergeCell ref="QCA1:QCB1"/>
    <mergeCell ref="QCC1:QCD1"/>
    <mergeCell ref="QCE1:QCF1"/>
    <mergeCell ref="QCG1:QCH1"/>
    <mergeCell ref="QCI1:QCJ1"/>
    <mergeCell ref="QBM1:QBN1"/>
    <mergeCell ref="QBO1:QBP1"/>
    <mergeCell ref="QBQ1:QBR1"/>
    <mergeCell ref="QBS1:QBT1"/>
    <mergeCell ref="QBU1:QBV1"/>
    <mergeCell ref="QBW1:QBX1"/>
    <mergeCell ref="QDU1:QDV1"/>
    <mergeCell ref="QDW1:QDX1"/>
    <mergeCell ref="QDY1:QDZ1"/>
    <mergeCell ref="QEA1:QEB1"/>
    <mergeCell ref="QEC1:QED1"/>
    <mergeCell ref="QEE1:QEF1"/>
    <mergeCell ref="QDI1:QDJ1"/>
    <mergeCell ref="QDK1:QDL1"/>
    <mergeCell ref="QDM1:QDN1"/>
    <mergeCell ref="QDO1:QDP1"/>
    <mergeCell ref="QDQ1:QDR1"/>
    <mergeCell ref="QDS1:QDT1"/>
    <mergeCell ref="QCW1:QCX1"/>
    <mergeCell ref="QCY1:QCZ1"/>
    <mergeCell ref="QDA1:QDB1"/>
    <mergeCell ref="QDC1:QDD1"/>
    <mergeCell ref="QDE1:QDF1"/>
    <mergeCell ref="QDG1:QDH1"/>
    <mergeCell ref="QFE1:QFF1"/>
    <mergeCell ref="QFG1:QFH1"/>
    <mergeCell ref="QFI1:QFJ1"/>
    <mergeCell ref="QFK1:QFL1"/>
    <mergeCell ref="QFM1:QFN1"/>
    <mergeCell ref="QFO1:QFP1"/>
    <mergeCell ref="QES1:QET1"/>
    <mergeCell ref="QEU1:QEV1"/>
    <mergeCell ref="QEW1:QEX1"/>
    <mergeCell ref="QEY1:QEZ1"/>
    <mergeCell ref="QFA1:QFB1"/>
    <mergeCell ref="QFC1:QFD1"/>
    <mergeCell ref="QEG1:QEH1"/>
    <mergeCell ref="QEI1:QEJ1"/>
    <mergeCell ref="QEK1:QEL1"/>
    <mergeCell ref="QEM1:QEN1"/>
    <mergeCell ref="QEO1:QEP1"/>
    <mergeCell ref="QEQ1:QER1"/>
    <mergeCell ref="QGO1:QGP1"/>
    <mergeCell ref="QGQ1:QGR1"/>
    <mergeCell ref="QGS1:QGT1"/>
    <mergeCell ref="QGU1:QGV1"/>
    <mergeCell ref="QGW1:QGX1"/>
    <mergeCell ref="QGY1:QGZ1"/>
    <mergeCell ref="QGC1:QGD1"/>
    <mergeCell ref="QGE1:QGF1"/>
    <mergeCell ref="QGG1:QGH1"/>
    <mergeCell ref="QGI1:QGJ1"/>
    <mergeCell ref="QGK1:QGL1"/>
    <mergeCell ref="QGM1:QGN1"/>
    <mergeCell ref="QFQ1:QFR1"/>
    <mergeCell ref="QFS1:QFT1"/>
    <mergeCell ref="QFU1:QFV1"/>
    <mergeCell ref="QFW1:QFX1"/>
    <mergeCell ref="QFY1:QFZ1"/>
    <mergeCell ref="QGA1:QGB1"/>
    <mergeCell ref="QHY1:QHZ1"/>
    <mergeCell ref="QIA1:QIB1"/>
    <mergeCell ref="QIC1:QID1"/>
    <mergeCell ref="QIE1:QIF1"/>
    <mergeCell ref="QIG1:QIH1"/>
    <mergeCell ref="QII1:QIJ1"/>
    <mergeCell ref="QHM1:QHN1"/>
    <mergeCell ref="QHO1:QHP1"/>
    <mergeCell ref="QHQ1:QHR1"/>
    <mergeCell ref="QHS1:QHT1"/>
    <mergeCell ref="QHU1:QHV1"/>
    <mergeCell ref="QHW1:QHX1"/>
    <mergeCell ref="QHA1:QHB1"/>
    <mergeCell ref="QHC1:QHD1"/>
    <mergeCell ref="QHE1:QHF1"/>
    <mergeCell ref="QHG1:QHH1"/>
    <mergeCell ref="QHI1:QHJ1"/>
    <mergeCell ref="QHK1:QHL1"/>
    <mergeCell ref="QJI1:QJJ1"/>
    <mergeCell ref="QJK1:QJL1"/>
    <mergeCell ref="QJM1:QJN1"/>
    <mergeCell ref="QJO1:QJP1"/>
    <mergeCell ref="QJQ1:QJR1"/>
    <mergeCell ref="QJS1:QJT1"/>
    <mergeCell ref="QIW1:QIX1"/>
    <mergeCell ref="QIY1:QIZ1"/>
    <mergeCell ref="QJA1:QJB1"/>
    <mergeCell ref="QJC1:QJD1"/>
    <mergeCell ref="QJE1:QJF1"/>
    <mergeCell ref="QJG1:QJH1"/>
    <mergeCell ref="QIK1:QIL1"/>
    <mergeCell ref="QIM1:QIN1"/>
    <mergeCell ref="QIO1:QIP1"/>
    <mergeCell ref="QIQ1:QIR1"/>
    <mergeCell ref="QIS1:QIT1"/>
    <mergeCell ref="QIU1:QIV1"/>
    <mergeCell ref="QKS1:QKT1"/>
    <mergeCell ref="QKU1:QKV1"/>
    <mergeCell ref="QKW1:QKX1"/>
    <mergeCell ref="QKY1:QKZ1"/>
    <mergeCell ref="QLA1:QLB1"/>
    <mergeCell ref="QLC1:QLD1"/>
    <mergeCell ref="QKG1:QKH1"/>
    <mergeCell ref="QKI1:QKJ1"/>
    <mergeCell ref="QKK1:QKL1"/>
    <mergeCell ref="QKM1:QKN1"/>
    <mergeCell ref="QKO1:QKP1"/>
    <mergeCell ref="QKQ1:QKR1"/>
    <mergeCell ref="QJU1:QJV1"/>
    <mergeCell ref="QJW1:QJX1"/>
    <mergeCell ref="QJY1:QJZ1"/>
    <mergeCell ref="QKA1:QKB1"/>
    <mergeCell ref="QKC1:QKD1"/>
    <mergeCell ref="QKE1:QKF1"/>
    <mergeCell ref="QMC1:QMD1"/>
    <mergeCell ref="QME1:QMF1"/>
    <mergeCell ref="QMG1:QMH1"/>
    <mergeCell ref="QMI1:QMJ1"/>
    <mergeCell ref="QMK1:QML1"/>
    <mergeCell ref="QMM1:QMN1"/>
    <mergeCell ref="QLQ1:QLR1"/>
    <mergeCell ref="QLS1:QLT1"/>
    <mergeCell ref="QLU1:QLV1"/>
    <mergeCell ref="QLW1:QLX1"/>
    <mergeCell ref="QLY1:QLZ1"/>
    <mergeCell ref="QMA1:QMB1"/>
    <mergeCell ref="QLE1:QLF1"/>
    <mergeCell ref="QLG1:QLH1"/>
    <mergeCell ref="QLI1:QLJ1"/>
    <mergeCell ref="QLK1:QLL1"/>
    <mergeCell ref="QLM1:QLN1"/>
    <mergeCell ref="QLO1:QLP1"/>
    <mergeCell ref="QNM1:QNN1"/>
    <mergeCell ref="QNO1:QNP1"/>
    <mergeCell ref="QNQ1:QNR1"/>
    <mergeCell ref="QNS1:QNT1"/>
    <mergeCell ref="QNU1:QNV1"/>
    <mergeCell ref="QNW1:QNX1"/>
    <mergeCell ref="QNA1:QNB1"/>
    <mergeCell ref="QNC1:QND1"/>
    <mergeCell ref="QNE1:QNF1"/>
    <mergeCell ref="QNG1:QNH1"/>
    <mergeCell ref="QNI1:QNJ1"/>
    <mergeCell ref="QNK1:QNL1"/>
    <mergeCell ref="QMO1:QMP1"/>
    <mergeCell ref="QMQ1:QMR1"/>
    <mergeCell ref="QMS1:QMT1"/>
    <mergeCell ref="QMU1:QMV1"/>
    <mergeCell ref="QMW1:QMX1"/>
    <mergeCell ref="QMY1:QMZ1"/>
    <mergeCell ref="QOW1:QOX1"/>
    <mergeCell ref="QOY1:QOZ1"/>
    <mergeCell ref="QPA1:QPB1"/>
    <mergeCell ref="QPC1:QPD1"/>
    <mergeCell ref="QPE1:QPF1"/>
    <mergeCell ref="QPG1:QPH1"/>
    <mergeCell ref="QOK1:QOL1"/>
    <mergeCell ref="QOM1:QON1"/>
    <mergeCell ref="QOO1:QOP1"/>
    <mergeCell ref="QOQ1:QOR1"/>
    <mergeCell ref="QOS1:QOT1"/>
    <mergeCell ref="QOU1:QOV1"/>
    <mergeCell ref="QNY1:QNZ1"/>
    <mergeCell ref="QOA1:QOB1"/>
    <mergeCell ref="QOC1:QOD1"/>
    <mergeCell ref="QOE1:QOF1"/>
    <mergeCell ref="QOG1:QOH1"/>
    <mergeCell ref="QOI1:QOJ1"/>
    <mergeCell ref="QQG1:QQH1"/>
    <mergeCell ref="QQI1:QQJ1"/>
    <mergeCell ref="QQK1:QQL1"/>
    <mergeCell ref="QQM1:QQN1"/>
    <mergeCell ref="QQO1:QQP1"/>
    <mergeCell ref="QQQ1:QQR1"/>
    <mergeCell ref="QPU1:QPV1"/>
    <mergeCell ref="QPW1:QPX1"/>
    <mergeCell ref="QPY1:QPZ1"/>
    <mergeCell ref="QQA1:QQB1"/>
    <mergeCell ref="QQC1:QQD1"/>
    <mergeCell ref="QQE1:QQF1"/>
    <mergeCell ref="QPI1:QPJ1"/>
    <mergeCell ref="QPK1:QPL1"/>
    <mergeCell ref="QPM1:QPN1"/>
    <mergeCell ref="QPO1:QPP1"/>
    <mergeCell ref="QPQ1:QPR1"/>
    <mergeCell ref="QPS1:QPT1"/>
    <mergeCell ref="QRQ1:QRR1"/>
    <mergeCell ref="QRS1:QRT1"/>
    <mergeCell ref="QRU1:QRV1"/>
    <mergeCell ref="QRW1:QRX1"/>
    <mergeCell ref="QRY1:QRZ1"/>
    <mergeCell ref="QSA1:QSB1"/>
    <mergeCell ref="QRE1:QRF1"/>
    <mergeCell ref="QRG1:QRH1"/>
    <mergeCell ref="QRI1:QRJ1"/>
    <mergeCell ref="QRK1:QRL1"/>
    <mergeCell ref="QRM1:QRN1"/>
    <mergeCell ref="QRO1:QRP1"/>
    <mergeCell ref="QQS1:QQT1"/>
    <mergeCell ref="QQU1:QQV1"/>
    <mergeCell ref="QQW1:QQX1"/>
    <mergeCell ref="QQY1:QQZ1"/>
    <mergeCell ref="QRA1:QRB1"/>
    <mergeCell ref="QRC1:QRD1"/>
    <mergeCell ref="QTA1:QTB1"/>
    <mergeCell ref="QTC1:QTD1"/>
    <mergeCell ref="QTE1:QTF1"/>
    <mergeCell ref="QTG1:QTH1"/>
    <mergeCell ref="QTI1:QTJ1"/>
    <mergeCell ref="QTK1:QTL1"/>
    <mergeCell ref="QSO1:QSP1"/>
    <mergeCell ref="QSQ1:QSR1"/>
    <mergeCell ref="QSS1:QST1"/>
    <mergeCell ref="QSU1:QSV1"/>
    <mergeCell ref="QSW1:QSX1"/>
    <mergeCell ref="QSY1:QSZ1"/>
    <mergeCell ref="QSC1:QSD1"/>
    <mergeCell ref="QSE1:QSF1"/>
    <mergeCell ref="QSG1:QSH1"/>
    <mergeCell ref="QSI1:QSJ1"/>
    <mergeCell ref="QSK1:QSL1"/>
    <mergeCell ref="QSM1:QSN1"/>
    <mergeCell ref="QUK1:QUL1"/>
    <mergeCell ref="QUM1:QUN1"/>
    <mergeCell ref="QUO1:QUP1"/>
    <mergeCell ref="QUQ1:QUR1"/>
    <mergeCell ref="QUS1:QUT1"/>
    <mergeCell ref="QUU1:QUV1"/>
    <mergeCell ref="QTY1:QTZ1"/>
    <mergeCell ref="QUA1:QUB1"/>
    <mergeCell ref="QUC1:QUD1"/>
    <mergeCell ref="QUE1:QUF1"/>
    <mergeCell ref="QUG1:QUH1"/>
    <mergeCell ref="QUI1:QUJ1"/>
    <mergeCell ref="QTM1:QTN1"/>
    <mergeCell ref="QTO1:QTP1"/>
    <mergeCell ref="QTQ1:QTR1"/>
    <mergeCell ref="QTS1:QTT1"/>
    <mergeCell ref="QTU1:QTV1"/>
    <mergeCell ref="QTW1:QTX1"/>
    <mergeCell ref="QVU1:QVV1"/>
    <mergeCell ref="QVW1:QVX1"/>
    <mergeCell ref="QVY1:QVZ1"/>
    <mergeCell ref="QWA1:QWB1"/>
    <mergeCell ref="QWC1:QWD1"/>
    <mergeCell ref="QWE1:QWF1"/>
    <mergeCell ref="QVI1:QVJ1"/>
    <mergeCell ref="QVK1:QVL1"/>
    <mergeCell ref="QVM1:QVN1"/>
    <mergeCell ref="QVO1:QVP1"/>
    <mergeCell ref="QVQ1:QVR1"/>
    <mergeCell ref="QVS1:QVT1"/>
    <mergeCell ref="QUW1:QUX1"/>
    <mergeCell ref="QUY1:QUZ1"/>
    <mergeCell ref="QVA1:QVB1"/>
    <mergeCell ref="QVC1:QVD1"/>
    <mergeCell ref="QVE1:QVF1"/>
    <mergeCell ref="QVG1:QVH1"/>
    <mergeCell ref="QXE1:QXF1"/>
    <mergeCell ref="QXG1:QXH1"/>
    <mergeCell ref="QXI1:QXJ1"/>
    <mergeCell ref="QXK1:QXL1"/>
    <mergeCell ref="QXM1:QXN1"/>
    <mergeCell ref="QXO1:QXP1"/>
    <mergeCell ref="QWS1:QWT1"/>
    <mergeCell ref="QWU1:QWV1"/>
    <mergeCell ref="QWW1:QWX1"/>
    <mergeCell ref="QWY1:QWZ1"/>
    <mergeCell ref="QXA1:QXB1"/>
    <mergeCell ref="QXC1:QXD1"/>
    <mergeCell ref="QWG1:QWH1"/>
    <mergeCell ref="QWI1:QWJ1"/>
    <mergeCell ref="QWK1:QWL1"/>
    <mergeCell ref="QWM1:QWN1"/>
    <mergeCell ref="QWO1:QWP1"/>
    <mergeCell ref="QWQ1:QWR1"/>
    <mergeCell ref="QYO1:QYP1"/>
    <mergeCell ref="QYQ1:QYR1"/>
    <mergeCell ref="QYS1:QYT1"/>
    <mergeCell ref="QYU1:QYV1"/>
    <mergeCell ref="QYW1:QYX1"/>
    <mergeCell ref="QYY1:QYZ1"/>
    <mergeCell ref="QYC1:QYD1"/>
    <mergeCell ref="QYE1:QYF1"/>
    <mergeCell ref="QYG1:QYH1"/>
    <mergeCell ref="QYI1:QYJ1"/>
    <mergeCell ref="QYK1:QYL1"/>
    <mergeCell ref="QYM1:QYN1"/>
    <mergeCell ref="QXQ1:QXR1"/>
    <mergeCell ref="QXS1:QXT1"/>
    <mergeCell ref="QXU1:QXV1"/>
    <mergeCell ref="QXW1:QXX1"/>
    <mergeCell ref="QXY1:QXZ1"/>
    <mergeCell ref="QYA1:QYB1"/>
    <mergeCell ref="QZY1:QZZ1"/>
    <mergeCell ref="RAA1:RAB1"/>
    <mergeCell ref="RAC1:RAD1"/>
    <mergeCell ref="RAE1:RAF1"/>
    <mergeCell ref="RAG1:RAH1"/>
    <mergeCell ref="RAI1:RAJ1"/>
    <mergeCell ref="QZM1:QZN1"/>
    <mergeCell ref="QZO1:QZP1"/>
    <mergeCell ref="QZQ1:QZR1"/>
    <mergeCell ref="QZS1:QZT1"/>
    <mergeCell ref="QZU1:QZV1"/>
    <mergeCell ref="QZW1:QZX1"/>
    <mergeCell ref="QZA1:QZB1"/>
    <mergeCell ref="QZC1:QZD1"/>
    <mergeCell ref="QZE1:QZF1"/>
    <mergeCell ref="QZG1:QZH1"/>
    <mergeCell ref="QZI1:QZJ1"/>
    <mergeCell ref="QZK1:QZL1"/>
    <mergeCell ref="RBI1:RBJ1"/>
    <mergeCell ref="RBK1:RBL1"/>
    <mergeCell ref="RBM1:RBN1"/>
    <mergeCell ref="RBO1:RBP1"/>
    <mergeCell ref="RBQ1:RBR1"/>
    <mergeCell ref="RBS1:RBT1"/>
    <mergeCell ref="RAW1:RAX1"/>
    <mergeCell ref="RAY1:RAZ1"/>
    <mergeCell ref="RBA1:RBB1"/>
    <mergeCell ref="RBC1:RBD1"/>
    <mergeCell ref="RBE1:RBF1"/>
    <mergeCell ref="RBG1:RBH1"/>
    <mergeCell ref="RAK1:RAL1"/>
    <mergeCell ref="RAM1:RAN1"/>
    <mergeCell ref="RAO1:RAP1"/>
    <mergeCell ref="RAQ1:RAR1"/>
    <mergeCell ref="RAS1:RAT1"/>
    <mergeCell ref="RAU1:RAV1"/>
    <mergeCell ref="RCS1:RCT1"/>
    <mergeCell ref="RCU1:RCV1"/>
    <mergeCell ref="RCW1:RCX1"/>
    <mergeCell ref="RCY1:RCZ1"/>
    <mergeCell ref="RDA1:RDB1"/>
    <mergeCell ref="RDC1:RDD1"/>
    <mergeCell ref="RCG1:RCH1"/>
    <mergeCell ref="RCI1:RCJ1"/>
    <mergeCell ref="RCK1:RCL1"/>
    <mergeCell ref="RCM1:RCN1"/>
    <mergeCell ref="RCO1:RCP1"/>
    <mergeCell ref="RCQ1:RCR1"/>
    <mergeCell ref="RBU1:RBV1"/>
    <mergeCell ref="RBW1:RBX1"/>
    <mergeCell ref="RBY1:RBZ1"/>
    <mergeCell ref="RCA1:RCB1"/>
    <mergeCell ref="RCC1:RCD1"/>
    <mergeCell ref="RCE1:RCF1"/>
    <mergeCell ref="REC1:RED1"/>
    <mergeCell ref="REE1:REF1"/>
    <mergeCell ref="REG1:REH1"/>
    <mergeCell ref="REI1:REJ1"/>
    <mergeCell ref="REK1:REL1"/>
    <mergeCell ref="REM1:REN1"/>
    <mergeCell ref="RDQ1:RDR1"/>
    <mergeCell ref="RDS1:RDT1"/>
    <mergeCell ref="RDU1:RDV1"/>
    <mergeCell ref="RDW1:RDX1"/>
    <mergeCell ref="RDY1:RDZ1"/>
    <mergeCell ref="REA1:REB1"/>
    <mergeCell ref="RDE1:RDF1"/>
    <mergeCell ref="RDG1:RDH1"/>
    <mergeCell ref="RDI1:RDJ1"/>
    <mergeCell ref="RDK1:RDL1"/>
    <mergeCell ref="RDM1:RDN1"/>
    <mergeCell ref="RDO1:RDP1"/>
    <mergeCell ref="RFM1:RFN1"/>
    <mergeCell ref="RFO1:RFP1"/>
    <mergeCell ref="RFQ1:RFR1"/>
    <mergeCell ref="RFS1:RFT1"/>
    <mergeCell ref="RFU1:RFV1"/>
    <mergeCell ref="RFW1:RFX1"/>
    <mergeCell ref="RFA1:RFB1"/>
    <mergeCell ref="RFC1:RFD1"/>
    <mergeCell ref="RFE1:RFF1"/>
    <mergeCell ref="RFG1:RFH1"/>
    <mergeCell ref="RFI1:RFJ1"/>
    <mergeCell ref="RFK1:RFL1"/>
    <mergeCell ref="REO1:REP1"/>
    <mergeCell ref="REQ1:RER1"/>
    <mergeCell ref="RES1:RET1"/>
    <mergeCell ref="REU1:REV1"/>
    <mergeCell ref="REW1:REX1"/>
    <mergeCell ref="REY1:REZ1"/>
    <mergeCell ref="RGW1:RGX1"/>
    <mergeCell ref="RGY1:RGZ1"/>
    <mergeCell ref="RHA1:RHB1"/>
    <mergeCell ref="RHC1:RHD1"/>
    <mergeCell ref="RHE1:RHF1"/>
    <mergeCell ref="RHG1:RHH1"/>
    <mergeCell ref="RGK1:RGL1"/>
    <mergeCell ref="RGM1:RGN1"/>
    <mergeCell ref="RGO1:RGP1"/>
    <mergeCell ref="RGQ1:RGR1"/>
    <mergeCell ref="RGS1:RGT1"/>
    <mergeCell ref="RGU1:RGV1"/>
    <mergeCell ref="RFY1:RFZ1"/>
    <mergeCell ref="RGA1:RGB1"/>
    <mergeCell ref="RGC1:RGD1"/>
    <mergeCell ref="RGE1:RGF1"/>
    <mergeCell ref="RGG1:RGH1"/>
    <mergeCell ref="RGI1:RGJ1"/>
    <mergeCell ref="RIG1:RIH1"/>
    <mergeCell ref="RII1:RIJ1"/>
    <mergeCell ref="RIK1:RIL1"/>
    <mergeCell ref="RIM1:RIN1"/>
    <mergeCell ref="RIO1:RIP1"/>
    <mergeCell ref="RIQ1:RIR1"/>
    <mergeCell ref="RHU1:RHV1"/>
    <mergeCell ref="RHW1:RHX1"/>
    <mergeCell ref="RHY1:RHZ1"/>
    <mergeCell ref="RIA1:RIB1"/>
    <mergeCell ref="RIC1:RID1"/>
    <mergeCell ref="RIE1:RIF1"/>
    <mergeCell ref="RHI1:RHJ1"/>
    <mergeCell ref="RHK1:RHL1"/>
    <mergeCell ref="RHM1:RHN1"/>
    <mergeCell ref="RHO1:RHP1"/>
    <mergeCell ref="RHQ1:RHR1"/>
    <mergeCell ref="RHS1:RHT1"/>
    <mergeCell ref="RJQ1:RJR1"/>
    <mergeCell ref="RJS1:RJT1"/>
    <mergeCell ref="RJU1:RJV1"/>
    <mergeCell ref="RJW1:RJX1"/>
    <mergeCell ref="RJY1:RJZ1"/>
    <mergeCell ref="RKA1:RKB1"/>
    <mergeCell ref="RJE1:RJF1"/>
    <mergeCell ref="RJG1:RJH1"/>
    <mergeCell ref="RJI1:RJJ1"/>
    <mergeCell ref="RJK1:RJL1"/>
    <mergeCell ref="RJM1:RJN1"/>
    <mergeCell ref="RJO1:RJP1"/>
    <mergeCell ref="RIS1:RIT1"/>
    <mergeCell ref="RIU1:RIV1"/>
    <mergeCell ref="RIW1:RIX1"/>
    <mergeCell ref="RIY1:RIZ1"/>
    <mergeCell ref="RJA1:RJB1"/>
    <mergeCell ref="RJC1:RJD1"/>
    <mergeCell ref="RLA1:RLB1"/>
    <mergeCell ref="RLC1:RLD1"/>
    <mergeCell ref="RLE1:RLF1"/>
    <mergeCell ref="RLG1:RLH1"/>
    <mergeCell ref="RLI1:RLJ1"/>
    <mergeCell ref="RLK1:RLL1"/>
    <mergeCell ref="RKO1:RKP1"/>
    <mergeCell ref="RKQ1:RKR1"/>
    <mergeCell ref="RKS1:RKT1"/>
    <mergeCell ref="RKU1:RKV1"/>
    <mergeCell ref="RKW1:RKX1"/>
    <mergeCell ref="RKY1:RKZ1"/>
    <mergeCell ref="RKC1:RKD1"/>
    <mergeCell ref="RKE1:RKF1"/>
    <mergeCell ref="RKG1:RKH1"/>
    <mergeCell ref="RKI1:RKJ1"/>
    <mergeCell ref="RKK1:RKL1"/>
    <mergeCell ref="RKM1:RKN1"/>
    <mergeCell ref="RMK1:RML1"/>
    <mergeCell ref="RMM1:RMN1"/>
    <mergeCell ref="RMO1:RMP1"/>
    <mergeCell ref="RMQ1:RMR1"/>
    <mergeCell ref="RMS1:RMT1"/>
    <mergeCell ref="RMU1:RMV1"/>
    <mergeCell ref="RLY1:RLZ1"/>
    <mergeCell ref="RMA1:RMB1"/>
    <mergeCell ref="RMC1:RMD1"/>
    <mergeCell ref="RME1:RMF1"/>
    <mergeCell ref="RMG1:RMH1"/>
    <mergeCell ref="RMI1:RMJ1"/>
    <mergeCell ref="RLM1:RLN1"/>
    <mergeCell ref="RLO1:RLP1"/>
    <mergeCell ref="RLQ1:RLR1"/>
    <mergeCell ref="RLS1:RLT1"/>
    <mergeCell ref="RLU1:RLV1"/>
    <mergeCell ref="RLW1:RLX1"/>
    <mergeCell ref="RNU1:RNV1"/>
    <mergeCell ref="RNW1:RNX1"/>
    <mergeCell ref="RNY1:RNZ1"/>
    <mergeCell ref="ROA1:ROB1"/>
    <mergeCell ref="ROC1:ROD1"/>
    <mergeCell ref="ROE1:ROF1"/>
    <mergeCell ref="RNI1:RNJ1"/>
    <mergeCell ref="RNK1:RNL1"/>
    <mergeCell ref="RNM1:RNN1"/>
    <mergeCell ref="RNO1:RNP1"/>
    <mergeCell ref="RNQ1:RNR1"/>
    <mergeCell ref="RNS1:RNT1"/>
    <mergeCell ref="RMW1:RMX1"/>
    <mergeCell ref="RMY1:RMZ1"/>
    <mergeCell ref="RNA1:RNB1"/>
    <mergeCell ref="RNC1:RND1"/>
    <mergeCell ref="RNE1:RNF1"/>
    <mergeCell ref="RNG1:RNH1"/>
    <mergeCell ref="RPE1:RPF1"/>
    <mergeCell ref="RPG1:RPH1"/>
    <mergeCell ref="RPI1:RPJ1"/>
    <mergeCell ref="RPK1:RPL1"/>
    <mergeCell ref="RPM1:RPN1"/>
    <mergeCell ref="RPO1:RPP1"/>
    <mergeCell ref="ROS1:ROT1"/>
    <mergeCell ref="ROU1:ROV1"/>
    <mergeCell ref="ROW1:ROX1"/>
    <mergeCell ref="ROY1:ROZ1"/>
    <mergeCell ref="RPA1:RPB1"/>
    <mergeCell ref="RPC1:RPD1"/>
    <mergeCell ref="ROG1:ROH1"/>
    <mergeCell ref="ROI1:ROJ1"/>
    <mergeCell ref="ROK1:ROL1"/>
    <mergeCell ref="ROM1:RON1"/>
    <mergeCell ref="ROO1:ROP1"/>
    <mergeCell ref="ROQ1:ROR1"/>
    <mergeCell ref="RQO1:RQP1"/>
    <mergeCell ref="RQQ1:RQR1"/>
    <mergeCell ref="RQS1:RQT1"/>
    <mergeCell ref="RQU1:RQV1"/>
    <mergeCell ref="RQW1:RQX1"/>
    <mergeCell ref="RQY1:RQZ1"/>
    <mergeCell ref="RQC1:RQD1"/>
    <mergeCell ref="RQE1:RQF1"/>
    <mergeCell ref="RQG1:RQH1"/>
    <mergeCell ref="RQI1:RQJ1"/>
    <mergeCell ref="RQK1:RQL1"/>
    <mergeCell ref="RQM1:RQN1"/>
    <mergeCell ref="RPQ1:RPR1"/>
    <mergeCell ref="RPS1:RPT1"/>
    <mergeCell ref="RPU1:RPV1"/>
    <mergeCell ref="RPW1:RPX1"/>
    <mergeCell ref="RPY1:RPZ1"/>
    <mergeCell ref="RQA1:RQB1"/>
    <mergeCell ref="RRY1:RRZ1"/>
    <mergeCell ref="RSA1:RSB1"/>
    <mergeCell ref="RSC1:RSD1"/>
    <mergeCell ref="RSE1:RSF1"/>
    <mergeCell ref="RSG1:RSH1"/>
    <mergeCell ref="RSI1:RSJ1"/>
    <mergeCell ref="RRM1:RRN1"/>
    <mergeCell ref="RRO1:RRP1"/>
    <mergeCell ref="RRQ1:RRR1"/>
    <mergeCell ref="RRS1:RRT1"/>
    <mergeCell ref="RRU1:RRV1"/>
    <mergeCell ref="RRW1:RRX1"/>
    <mergeCell ref="RRA1:RRB1"/>
    <mergeCell ref="RRC1:RRD1"/>
    <mergeCell ref="RRE1:RRF1"/>
    <mergeCell ref="RRG1:RRH1"/>
    <mergeCell ref="RRI1:RRJ1"/>
    <mergeCell ref="RRK1:RRL1"/>
    <mergeCell ref="RTI1:RTJ1"/>
    <mergeCell ref="RTK1:RTL1"/>
    <mergeCell ref="RTM1:RTN1"/>
    <mergeCell ref="RTO1:RTP1"/>
    <mergeCell ref="RTQ1:RTR1"/>
    <mergeCell ref="RTS1:RTT1"/>
    <mergeCell ref="RSW1:RSX1"/>
    <mergeCell ref="RSY1:RSZ1"/>
    <mergeCell ref="RTA1:RTB1"/>
    <mergeCell ref="RTC1:RTD1"/>
    <mergeCell ref="RTE1:RTF1"/>
    <mergeCell ref="RTG1:RTH1"/>
    <mergeCell ref="RSK1:RSL1"/>
    <mergeCell ref="RSM1:RSN1"/>
    <mergeCell ref="RSO1:RSP1"/>
    <mergeCell ref="RSQ1:RSR1"/>
    <mergeCell ref="RSS1:RST1"/>
    <mergeCell ref="RSU1:RSV1"/>
    <mergeCell ref="RUS1:RUT1"/>
    <mergeCell ref="RUU1:RUV1"/>
    <mergeCell ref="RUW1:RUX1"/>
    <mergeCell ref="RUY1:RUZ1"/>
    <mergeCell ref="RVA1:RVB1"/>
    <mergeCell ref="RVC1:RVD1"/>
    <mergeCell ref="RUG1:RUH1"/>
    <mergeCell ref="RUI1:RUJ1"/>
    <mergeCell ref="RUK1:RUL1"/>
    <mergeCell ref="RUM1:RUN1"/>
    <mergeCell ref="RUO1:RUP1"/>
    <mergeCell ref="RUQ1:RUR1"/>
    <mergeCell ref="RTU1:RTV1"/>
    <mergeCell ref="RTW1:RTX1"/>
    <mergeCell ref="RTY1:RTZ1"/>
    <mergeCell ref="RUA1:RUB1"/>
    <mergeCell ref="RUC1:RUD1"/>
    <mergeCell ref="RUE1:RUF1"/>
    <mergeCell ref="RWC1:RWD1"/>
    <mergeCell ref="RWE1:RWF1"/>
    <mergeCell ref="RWG1:RWH1"/>
    <mergeCell ref="RWI1:RWJ1"/>
    <mergeCell ref="RWK1:RWL1"/>
    <mergeCell ref="RWM1:RWN1"/>
    <mergeCell ref="RVQ1:RVR1"/>
    <mergeCell ref="RVS1:RVT1"/>
    <mergeCell ref="RVU1:RVV1"/>
    <mergeCell ref="RVW1:RVX1"/>
    <mergeCell ref="RVY1:RVZ1"/>
    <mergeCell ref="RWA1:RWB1"/>
    <mergeCell ref="RVE1:RVF1"/>
    <mergeCell ref="RVG1:RVH1"/>
    <mergeCell ref="RVI1:RVJ1"/>
    <mergeCell ref="RVK1:RVL1"/>
    <mergeCell ref="RVM1:RVN1"/>
    <mergeCell ref="RVO1:RVP1"/>
    <mergeCell ref="RXM1:RXN1"/>
    <mergeCell ref="RXO1:RXP1"/>
    <mergeCell ref="RXQ1:RXR1"/>
    <mergeCell ref="RXS1:RXT1"/>
    <mergeCell ref="RXU1:RXV1"/>
    <mergeCell ref="RXW1:RXX1"/>
    <mergeCell ref="RXA1:RXB1"/>
    <mergeCell ref="RXC1:RXD1"/>
    <mergeCell ref="RXE1:RXF1"/>
    <mergeCell ref="RXG1:RXH1"/>
    <mergeCell ref="RXI1:RXJ1"/>
    <mergeCell ref="RXK1:RXL1"/>
    <mergeCell ref="RWO1:RWP1"/>
    <mergeCell ref="RWQ1:RWR1"/>
    <mergeCell ref="RWS1:RWT1"/>
    <mergeCell ref="RWU1:RWV1"/>
    <mergeCell ref="RWW1:RWX1"/>
    <mergeCell ref="RWY1:RWZ1"/>
    <mergeCell ref="RYW1:RYX1"/>
    <mergeCell ref="RYY1:RYZ1"/>
    <mergeCell ref="RZA1:RZB1"/>
    <mergeCell ref="RZC1:RZD1"/>
    <mergeCell ref="RZE1:RZF1"/>
    <mergeCell ref="RZG1:RZH1"/>
    <mergeCell ref="RYK1:RYL1"/>
    <mergeCell ref="RYM1:RYN1"/>
    <mergeCell ref="RYO1:RYP1"/>
    <mergeCell ref="RYQ1:RYR1"/>
    <mergeCell ref="RYS1:RYT1"/>
    <mergeCell ref="RYU1:RYV1"/>
    <mergeCell ref="RXY1:RXZ1"/>
    <mergeCell ref="RYA1:RYB1"/>
    <mergeCell ref="RYC1:RYD1"/>
    <mergeCell ref="RYE1:RYF1"/>
    <mergeCell ref="RYG1:RYH1"/>
    <mergeCell ref="RYI1:RYJ1"/>
    <mergeCell ref="SAG1:SAH1"/>
    <mergeCell ref="SAI1:SAJ1"/>
    <mergeCell ref="SAK1:SAL1"/>
    <mergeCell ref="SAM1:SAN1"/>
    <mergeCell ref="SAO1:SAP1"/>
    <mergeCell ref="SAQ1:SAR1"/>
    <mergeCell ref="RZU1:RZV1"/>
    <mergeCell ref="RZW1:RZX1"/>
    <mergeCell ref="RZY1:RZZ1"/>
    <mergeCell ref="SAA1:SAB1"/>
    <mergeCell ref="SAC1:SAD1"/>
    <mergeCell ref="SAE1:SAF1"/>
    <mergeCell ref="RZI1:RZJ1"/>
    <mergeCell ref="RZK1:RZL1"/>
    <mergeCell ref="RZM1:RZN1"/>
    <mergeCell ref="RZO1:RZP1"/>
    <mergeCell ref="RZQ1:RZR1"/>
    <mergeCell ref="RZS1:RZT1"/>
    <mergeCell ref="SBQ1:SBR1"/>
    <mergeCell ref="SBS1:SBT1"/>
    <mergeCell ref="SBU1:SBV1"/>
    <mergeCell ref="SBW1:SBX1"/>
    <mergeCell ref="SBY1:SBZ1"/>
    <mergeCell ref="SCA1:SCB1"/>
    <mergeCell ref="SBE1:SBF1"/>
    <mergeCell ref="SBG1:SBH1"/>
    <mergeCell ref="SBI1:SBJ1"/>
    <mergeCell ref="SBK1:SBL1"/>
    <mergeCell ref="SBM1:SBN1"/>
    <mergeCell ref="SBO1:SBP1"/>
    <mergeCell ref="SAS1:SAT1"/>
    <mergeCell ref="SAU1:SAV1"/>
    <mergeCell ref="SAW1:SAX1"/>
    <mergeCell ref="SAY1:SAZ1"/>
    <mergeCell ref="SBA1:SBB1"/>
    <mergeCell ref="SBC1:SBD1"/>
    <mergeCell ref="SDA1:SDB1"/>
    <mergeCell ref="SDC1:SDD1"/>
    <mergeCell ref="SDE1:SDF1"/>
    <mergeCell ref="SDG1:SDH1"/>
    <mergeCell ref="SDI1:SDJ1"/>
    <mergeCell ref="SDK1:SDL1"/>
    <mergeCell ref="SCO1:SCP1"/>
    <mergeCell ref="SCQ1:SCR1"/>
    <mergeCell ref="SCS1:SCT1"/>
    <mergeCell ref="SCU1:SCV1"/>
    <mergeCell ref="SCW1:SCX1"/>
    <mergeCell ref="SCY1:SCZ1"/>
    <mergeCell ref="SCC1:SCD1"/>
    <mergeCell ref="SCE1:SCF1"/>
    <mergeCell ref="SCG1:SCH1"/>
    <mergeCell ref="SCI1:SCJ1"/>
    <mergeCell ref="SCK1:SCL1"/>
    <mergeCell ref="SCM1:SCN1"/>
    <mergeCell ref="SEK1:SEL1"/>
    <mergeCell ref="SEM1:SEN1"/>
    <mergeCell ref="SEO1:SEP1"/>
    <mergeCell ref="SEQ1:SER1"/>
    <mergeCell ref="SES1:SET1"/>
    <mergeCell ref="SEU1:SEV1"/>
    <mergeCell ref="SDY1:SDZ1"/>
    <mergeCell ref="SEA1:SEB1"/>
    <mergeCell ref="SEC1:SED1"/>
    <mergeCell ref="SEE1:SEF1"/>
    <mergeCell ref="SEG1:SEH1"/>
    <mergeCell ref="SEI1:SEJ1"/>
    <mergeCell ref="SDM1:SDN1"/>
    <mergeCell ref="SDO1:SDP1"/>
    <mergeCell ref="SDQ1:SDR1"/>
    <mergeCell ref="SDS1:SDT1"/>
    <mergeCell ref="SDU1:SDV1"/>
    <mergeCell ref="SDW1:SDX1"/>
    <mergeCell ref="SFU1:SFV1"/>
    <mergeCell ref="SFW1:SFX1"/>
    <mergeCell ref="SFY1:SFZ1"/>
    <mergeCell ref="SGA1:SGB1"/>
    <mergeCell ref="SGC1:SGD1"/>
    <mergeCell ref="SGE1:SGF1"/>
    <mergeCell ref="SFI1:SFJ1"/>
    <mergeCell ref="SFK1:SFL1"/>
    <mergeCell ref="SFM1:SFN1"/>
    <mergeCell ref="SFO1:SFP1"/>
    <mergeCell ref="SFQ1:SFR1"/>
    <mergeCell ref="SFS1:SFT1"/>
    <mergeCell ref="SEW1:SEX1"/>
    <mergeCell ref="SEY1:SEZ1"/>
    <mergeCell ref="SFA1:SFB1"/>
    <mergeCell ref="SFC1:SFD1"/>
    <mergeCell ref="SFE1:SFF1"/>
    <mergeCell ref="SFG1:SFH1"/>
    <mergeCell ref="SHE1:SHF1"/>
    <mergeCell ref="SHG1:SHH1"/>
    <mergeCell ref="SHI1:SHJ1"/>
    <mergeCell ref="SHK1:SHL1"/>
    <mergeCell ref="SHM1:SHN1"/>
    <mergeCell ref="SHO1:SHP1"/>
    <mergeCell ref="SGS1:SGT1"/>
    <mergeCell ref="SGU1:SGV1"/>
    <mergeCell ref="SGW1:SGX1"/>
    <mergeCell ref="SGY1:SGZ1"/>
    <mergeCell ref="SHA1:SHB1"/>
    <mergeCell ref="SHC1:SHD1"/>
    <mergeCell ref="SGG1:SGH1"/>
    <mergeCell ref="SGI1:SGJ1"/>
    <mergeCell ref="SGK1:SGL1"/>
    <mergeCell ref="SGM1:SGN1"/>
    <mergeCell ref="SGO1:SGP1"/>
    <mergeCell ref="SGQ1:SGR1"/>
    <mergeCell ref="SIO1:SIP1"/>
    <mergeCell ref="SIQ1:SIR1"/>
    <mergeCell ref="SIS1:SIT1"/>
    <mergeCell ref="SIU1:SIV1"/>
    <mergeCell ref="SIW1:SIX1"/>
    <mergeCell ref="SIY1:SIZ1"/>
    <mergeCell ref="SIC1:SID1"/>
    <mergeCell ref="SIE1:SIF1"/>
    <mergeCell ref="SIG1:SIH1"/>
    <mergeCell ref="SII1:SIJ1"/>
    <mergeCell ref="SIK1:SIL1"/>
    <mergeCell ref="SIM1:SIN1"/>
    <mergeCell ref="SHQ1:SHR1"/>
    <mergeCell ref="SHS1:SHT1"/>
    <mergeCell ref="SHU1:SHV1"/>
    <mergeCell ref="SHW1:SHX1"/>
    <mergeCell ref="SHY1:SHZ1"/>
    <mergeCell ref="SIA1:SIB1"/>
    <mergeCell ref="SJY1:SJZ1"/>
    <mergeCell ref="SKA1:SKB1"/>
    <mergeCell ref="SKC1:SKD1"/>
    <mergeCell ref="SKE1:SKF1"/>
    <mergeCell ref="SKG1:SKH1"/>
    <mergeCell ref="SKI1:SKJ1"/>
    <mergeCell ref="SJM1:SJN1"/>
    <mergeCell ref="SJO1:SJP1"/>
    <mergeCell ref="SJQ1:SJR1"/>
    <mergeCell ref="SJS1:SJT1"/>
    <mergeCell ref="SJU1:SJV1"/>
    <mergeCell ref="SJW1:SJX1"/>
    <mergeCell ref="SJA1:SJB1"/>
    <mergeCell ref="SJC1:SJD1"/>
    <mergeCell ref="SJE1:SJF1"/>
    <mergeCell ref="SJG1:SJH1"/>
    <mergeCell ref="SJI1:SJJ1"/>
    <mergeCell ref="SJK1:SJL1"/>
    <mergeCell ref="SLI1:SLJ1"/>
    <mergeCell ref="SLK1:SLL1"/>
    <mergeCell ref="SLM1:SLN1"/>
    <mergeCell ref="SLO1:SLP1"/>
    <mergeCell ref="SLQ1:SLR1"/>
    <mergeCell ref="SLS1:SLT1"/>
    <mergeCell ref="SKW1:SKX1"/>
    <mergeCell ref="SKY1:SKZ1"/>
    <mergeCell ref="SLA1:SLB1"/>
    <mergeCell ref="SLC1:SLD1"/>
    <mergeCell ref="SLE1:SLF1"/>
    <mergeCell ref="SLG1:SLH1"/>
    <mergeCell ref="SKK1:SKL1"/>
    <mergeCell ref="SKM1:SKN1"/>
    <mergeCell ref="SKO1:SKP1"/>
    <mergeCell ref="SKQ1:SKR1"/>
    <mergeCell ref="SKS1:SKT1"/>
    <mergeCell ref="SKU1:SKV1"/>
    <mergeCell ref="SMS1:SMT1"/>
    <mergeCell ref="SMU1:SMV1"/>
    <mergeCell ref="SMW1:SMX1"/>
    <mergeCell ref="SMY1:SMZ1"/>
    <mergeCell ref="SNA1:SNB1"/>
    <mergeCell ref="SNC1:SND1"/>
    <mergeCell ref="SMG1:SMH1"/>
    <mergeCell ref="SMI1:SMJ1"/>
    <mergeCell ref="SMK1:SML1"/>
    <mergeCell ref="SMM1:SMN1"/>
    <mergeCell ref="SMO1:SMP1"/>
    <mergeCell ref="SMQ1:SMR1"/>
    <mergeCell ref="SLU1:SLV1"/>
    <mergeCell ref="SLW1:SLX1"/>
    <mergeCell ref="SLY1:SLZ1"/>
    <mergeCell ref="SMA1:SMB1"/>
    <mergeCell ref="SMC1:SMD1"/>
    <mergeCell ref="SME1:SMF1"/>
    <mergeCell ref="SOC1:SOD1"/>
    <mergeCell ref="SOE1:SOF1"/>
    <mergeCell ref="SOG1:SOH1"/>
    <mergeCell ref="SOI1:SOJ1"/>
    <mergeCell ref="SOK1:SOL1"/>
    <mergeCell ref="SOM1:SON1"/>
    <mergeCell ref="SNQ1:SNR1"/>
    <mergeCell ref="SNS1:SNT1"/>
    <mergeCell ref="SNU1:SNV1"/>
    <mergeCell ref="SNW1:SNX1"/>
    <mergeCell ref="SNY1:SNZ1"/>
    <mergeCell ref="SOA1:SOB1"/>
    <mergeCell ref="SNE1:SNF1"/>
    <mergeCell ref="SNG1:SNH1"/>
    <mergeCell ref="SNI1:SNJ1"/>
    <mergeCell ref="SNK1:SNL1"/>
    <mergeCell ref="SNM1:SNN1"/>
    <mergeCell ref="SNO1:SNP1"/>
    <mergeCell ref="SPM1:SPN1"/>
    <mergeCell ref="SPO1:SPP1"/>
    <mergeCell ref="SPQ1:SPR1"/>
    <mergeCell ref="SPS1:SPT1"/>
    <mergeCell ref="SPU1:SPV1"/>
    <mergeCell ref="SPW1:SPX1"/>
    <mergeCell ref="SPA1:SPB1"/>
    <mergeCell ref="SPC1:SPD1"/>
    <mergeCell ref="SPE1:SPF1"/>
    <mergeCell ref="SPG1:SPH1"/>
    <mergeCell ref="SPI1:SPJ1"/>
    <mergeCell ref="SPK1:SPL1"/>
    <mergeCell ref="SOO1:SOP1"/>
    <mergeCell ref="SOQ1:SOR1"/>
    <mergeCell ref="SOS1:SOT1"/>
    <mergeCell ref="SOU1:SOV1"/>
    <mergeCell ref="SOW1:SOX1"/>
    <mergeCell ref="SOY1:SOZ1"/>
    <mergeCell ref="SQW1:SQX1"/>
    <mergeCell ref="SQY1:SQZ1"/>
    <mergeCell ref="SRA1:SRB1"/>
    <mergeCell ref="SRC1:SRD1"/>
    <mergeCell ref="SRE1:SRF1"/>
    <mergeCell ref="SRG1:SRH1"/>
    <mergeCell ref="SQK1:SQL1"/>
    <mergeCell ref="SQM1:SQN1"/>
    <mergeCell ref="SQO1:SQP1"/>
    <mergeCell ref="SQQ1:SQR1"/>
    <mergeCell ref="SQS1:SQT1"/>
    <mergeCell ref="SQU1:SQV1"/>
    <mergeCell ref="SPY1:SPZ1"/>
    <mergeCell ref="SQA1:SQB1"/>
    <mergeCell ref="SQC1:SQD1"/>
    <mergeCell ref="SQE1:SQF1"/>
    <mergeCell ref="SQG1:SQH1"/>
    <mergeCell ref="SQI1:SQJ1"/>
    <mergeCell ref="SSG1:SSH1"/>
    <mergeCell ref="SSI1:SSJ1"/>
    <mergeCell ref="SSK1:SSL1"/>
    <mergeCell ref="SSM1:SSN1"/>
    <mergeCell ref="SSO1:SSP1"/>
    <mergeCell ref="SSQ1:SSR1"/>
    <mergeCell ref="SRU1:SRV1"/>
    <mergeCell ref="SRW1:SRX1"/>
    <mergeCell ref="SRY1:SRZ1"/>
    <mergeCell ref="SSA1:SSB1"/>
    <mergeCell ref="SSC1:SSD1"/>
    <mergeCell ref="SSE1:SSF1"/>
    <mergeCell ref="SRI1:SRJ1"/>
    <mergeCell ref="SRK1:SRL1"/>
    <mergeCell ref="SRM1:SRN1"/>
    <mergeCell ref="SRO1:SRP1"/>
    <mergeCell ref="SRQ1:SRR1"/>
    <mergeCell ref="SRS1:SRT1"/>
    <mergeCell ref="STQ1:STR1"/>
    <mergeCell ref="STS1:STT1"/>
    <mergeCell ref="STU1:STV1"/>
    <mergeCell ref="STW1:STX1"/>
    <mergeCell ref="STY1:STZ1"/>
    <mergeCell ref="SUA1:SUB1"/>
    <mergeCell ref="STE1:STF1"/>
    <mergeCell ref="STG1:STH1"/>
    <mergeCell ref="STI1:STJ1"/>
    <mergeCell ref="STK1:STL1"/>
    <mergeCell ref="STM1:STN1"/>
    <mergeCell ref="STO1:STP1"/>
    <mergeCell ref="SSS1:SST1"/>
    <mergeCell ref="SSU1:SSV1"/>
    <mergeCell ref="SSW1:SSX1"/>
    <mergeCell ref="SSY1:SSZ1"/>
    <mergeCell ref="STA1:STB1"/>
    <mergeCell ref="STC1:STD1"/>
    <mergeCell ref="SVA1:SVB1"/>
    <mergeCell ref="SVC1:SVD1"/>
    <mergeCell ref="SVE1:SVF1"/>
    <mergeCell ref="SVG1:SVH1"/>
    <mergeCell ref="SVI1:SVJ1"/>
    <mergeCell ref="SVK1:SVL1"/>
    <mergeCell ref="SUO1:SUP1"/>
    <mergeCell ref="SUQ1:SUR1"/>
    <mergeCell ref="SUS1:SUT1"/>
    <mergeCell ref="SUU1:SUV1"/>
    <mergeCell ref="SUW1:SUX1"/>
    <mergeCell ref="SUY1:SUZ1"/>
    <mergeCell ref="SUC1:SUD1"/>
    <mergeCell ref="SUE1:SUF1"/>
    <mergeCell ref="SUG1:SUH1"/>
    <mergeCell ref="SUI1:SUJ1"/>
    <mergeCell ref="SUK1:SUL1"/>
    <mergeCell ref="SUM1:SUN1"/>
    <mergeCell ref="SWK1:SWL1"/>
    <mergeCell ref="SWM1:SWN1"/>
    <mergeCell ref="SWO1:SWP1"/>
    <mergeCell ref="SWQ1:SWR1"/>
    <mergeCell ref="SWS1:SWT1"/>
    <mergeCell ref="SWU1:SWV1"/>
    <mergeCell ref="SVY1:SVZ1"/>
    <mergeCell ref="SWA1:SWB1"/>
    <mergeCell ref="SWC1:SWD1"/>
    <mergeCell ref="SWE1:SWF1"/>
    <mergeCell ref="SWG1:SWH1"/>
    <mergeCell ref="SWI1:SWJ1"/>
    <mergeCell ref="SVM1:SVN1"/>
    <mergeCell ref="SVO1:SVP1"/>
    <mergeCell ref="SVQ1:SVR1"/>
    <mergeCell ref="SVS1:SVT1"/>
    <mergeCell ref="SVU1:SVV1"/>
    <mergeCell ref="SVW1:SVX1"/>
    <mergeCell ref="SXU1:SXV1"/>
    <mergeCell ref="SXW1:SXX1"/>
    <mergeCell ref="SXY1:SXZ1"/>
    <mergeCell ref="SYA1:SYB1"/>
    <mergeCell ref="SYC1:SYD1"/>
    <mergeCell ref="SYE1:SYF1"/>
    <mergeCell ref="SXI1:SXJ1"/>
    <mergeCell ref="SXK1:SXL1"/>
    <mergeCell ref="SXM1:SXN1"/>
    <mergeCell ref="SXO1:SXP1"/>
    <mergeCell ref="SXQ1:SXR1"/>
    <mergeCell ref="SXS1:SXT1"/>
    <mergeCell ref="SWW1:SWX1"/>
    <mergeCell ref="SWY1:SWZ1"/>
    <mergeCell ref="SXA1:SXB1"/>
    <mergeCell ref="SXC1:SXD1"/>
    <mergeCell ref="SXE1:SXF1"/>
    <mergeCell ref="SXG1:SXH1"/>
    <mergeCell ref="SZE1:SZF1"/>
    <mergeCell ref="SZG1:SZH1"/>
    <mergeCell ref="SZI1:SZJ1"/>
    <mergeCell ref="SZK1:SZL1"/>
    <mergeCell ref="SZM1:SZN1"/>
    <mergeCell ref="SZO1:SZP1"/>
    <mergeCell ref="SYS1:SYT1"/>
    <mergeCell ref="SYU1:SYV1"/>
    <mergeCell ref="SYW1:SYX1"/>
    <mergeCell ref="SYY1:SYZ1"/>
    <mergeCell ref="SZA1:SZB1"/>
    <mergeCell ref="SZC1:SZD1"/>
    <mergeCell ref="SYG1:SYH1"/>
    <mergeCell ref="SYI1:SYJ1"/>
    <mergeCell ref="SYK1:SYL1"/>
    <mergeCell ref="SYM1:SYN1"/>
    <mergeCell ref="SYO1:SYP1"/>
    <mergeCell ref="SYQ1:SYR1"/>
    <mergeCell ref="TAO1:TAP1"/>
    <mergeCell ref="TAQ1:TAR1"/>
    <mergeCell ref="TAS1:TAT1"/>
    <mergeCell ref="TAU1:TAV1"/>
    <mergeCell ref="TAW1:TAX1"/>
    <mergeCell ref="TAY1:TAZ1"/>
    <mergeCell ref="TAC1:TAD1"/>
    <mergeCell ref="TAE1:TAF1"/>
    <mergeCell ref="TAG1:TAH1"/>
    <mergeCell ref="TAI1:TAJ1"/>
    <mergeCell ref="TAK1:TAL1"/>
    <mergeCell ref="TAM1:TAN1"/>
    <mergeCell ref="SZQ1:SZR1"/>
    <mergeCell ref="SZS1:SZT1"/>
    <mergeCell ref="SZU1:SZV1"/>
    <mergeCell ref="SZW1:SZX1"/>
    <mergeCell ref="SZY1:SZZ1"/>
    <mergeCell ref="TAA1:TAB1"/>
    <mergeCell ref="TBY1:TBZ1"/>
    <mergeCell ref="TCA1:TCB1"/>
    <mergeCell ref="TCC1:TCD1"/>
    <mergeCell ref="TCE1:TCF1"/>
    <mergeCell ref="TCG1:TCH1"/>
    <mergeCell ref="TCI1:TCJ1"/>
    <mergeCell ref="TBM1:TBN1"/>
    <mergeCell ref="TBO1:TBP1"/>
    <mergeCell ref="TBQ1:TBR1"/>
    <mergeCell ref="TBS1:TBT1"/>
    <mergeCell ref="TBU1:TBV1"/>
    <mergeCell ref="TBW1:TBX1"/>
    <mergeCell ref="TBA1:TBB1"/>
    <mergeCell ref="TBC1:TBD1"/>
    <mergeCell ref="TBE1:TBF1"/>
    <mergeCell ref="TBG1:TBH1"/>
    <mergeCell ref="TBI1:TBJ1"/>
    <mergeCell ref="TBK1:TBL1"/>
    <mergeCell ref="TDI1:TDJ1"/>
    <mergeCell ref="TDK1:TDL1"/>
    <mergeCell ref="TDM1:TDN1"/>
    <mergeCell ref="TDO1:TDP1"/>
    <mergeCell ref="TDQ1:TDR1"/>
    <mergeCell ref="TDS1:TDT1"/>
    <mergeCell ref="TCW1:TCX1"/>
    <mergeCell ref="TCY1:TCZ1"/>
    <mergeCell ref="TDA1:TDB1"/>
    <mergeCell ref="TDC1:TDD1"/>
    <mergeCell ref="TDE1:TDF1"/>
    <mergeCell ref="TDG1:TDH1"/>
    <mergeCell ref="TCK1:TCL1"/>
    <mergeCell ref="TCM1:TCN1"/>
    <mergeCell ref="TCO1:TCP1"/>
    <mergeCell ref="TCQ1:TCR1"/>
    <mergeCell ref="TCS1:TCT1"/>
    <mergeCell ref="TCU1:TCV1"/>
    <mergeCell ref="TES1:TET1"/>
    <mergeCell ref="TEU1:TEV1"/>
    <mergeCell ref="TEW1:TEX1"/>
    <mergeCell ref="TEY1:TEZ1"/>
    <mergeCell ref="TFA1:TFB1"/>
    <mergeCell ref="TFC1:TFD1"/>
    <mergeCell ref="TEG1:TEH1"/>
    <mergeCell ref="TEI1:TEJ1"/>
    <mergeCell ref="TEK1:TEL1"/>
    <mergeCell ref="TEM1:TEN1"/>
    <mergeCell ref="TEO1:TEP1"/>
    <mergeCell ref="TEQ1:TER1"/>
    <mergeCell ref="TDU1:TDV1"/>
    <mergeCell ref="TDW1:TDX1"/>
    <mergeCell ref="TDY1:TDZ1"/>
    <mergeCell ref="TEA1:TEB1"/>
    <mergeCell ref="TEC1:TED1"/>
    <mergeCell ref="TEE1:TEF1"/>
    <mergeCell ref="TGC1:TGD1"/>
    <mergeCell ref="TGE1:TGF1"/>
    <mergeCell ref="TGG1:TGH1"/>
    <mergeCell ref="TGI1:TGJ1"/>
    <mergeCell ref="TGK1:TGL1"/>
    <mergeCell ref="TGM1:TGN1"/>
    <mergeCell ref="TFQ1:TFR1"/>
    <mergeCell ref="TFS1:TFT1"/>
    <mergeCell ref="TFU1:TFV1"/>
    <mergeCell ref="TFW1:TFX1"/>
    <mergeCell ref="TFY1:TFZ1"/>
    <mergeCell ref="TGA1:TGB1"/>
    <mergeCell ref="TFE1:TFF1"/>
    <mergeCell ref="TFG1:TFH1"/>
    <mergeCell ref="TFI1:TFJ1"/>
    <mergeCell ref="TFK1:TFL1"/>
    <mergeCell ref="TFM1:TFN1"/>
    <mergeCell ref="TFO1:TFP1"/>
    <mergeCell ref="THM1:THN1"/>
    <mergeCell ref="THO1:THP1"/>
    <mergeCell ref="THQ1:THR1"/>
    <mergeCell ref="THS1:THT1"/>
    <mergeCell ref="THU1:THV1"/>
    <mergeCell ref="THW1:THX1"/>
    <mergeCell ref="THA1:THB1"/>
    <mergeCell ref="THC1:THD1"/>
    <mergeCell ref="THE1:THF1"/>
    <mergeCell ref="THG1:THH1"/>
    <mergeCell ref="THI1:THJ1"/>
    <mergeCell ref="THK1:THL1"/>
    <mergeCell ref="TGO1:TGP1"/>
    <mergeCell ref="TGQ1:TGR1"/>
    <mergeCell ref="TGS1:TGT1"/>
    <mergeCell ref="TGU1:TGV1"/>
    <mergeCell ref="TGW1:TGX1"/>
    <mergeCell ref="TGY1:TGZ1"/>
    <mergeCell ref="TIW1:TIX1"/>
    <mergeCell ref="TIY1:TIZ1"/>
    <mergeCell ref="TJA1:TJB1"/>
    <mergeCell ref="TJC1:TJD1"/>
    <mergeCell ref="TJE1:TJF1"/>
    <mergeCell ref="TJG1:TJH1"/>
    <mergeCell ref="TIK1:TIL1"/>
    <mergeCell ref="TIM1:TIN1"/>
    <mergeCell ref="TIO1:TIP1"/>
    <mergeCell ref="TIQ1:TIR1"/>
    <mergeCell ref="TIS1:TIT1"/>
    <mergeCell ref="TIU1:TIV1"/>
    <mergeCell ref="THY1:THZ1"/>
    <mergeCell ref="TIA1:TIB1"/>
    <mergeCell ref="TIC1:TID1"/>
    <mergeCell ref="TIE1:TIF1"/>
    <mergeCell ref="TIG1:TIH1"/>
    <mergeCell ref="TII1:TIJ1"/>
    <mergeCell ref="TKG1:TKH1"/>
    <mergeCell ref="TKI1:TKJ1"/>
    <mergeCell ref="TKK1:TKL1"/>
    <mergeCell ref="TKM1:TKN1"/>
    <mergeCell ref="TKO1:TKP1"/>
    <mergeCell ref="TKQ1:TKR1"/>
    <mergeCell ref="TJU1:TJV1"/>
    <mergeCell ref="TJW1:TJX1"/>
    <mergeCell ref="TJY1:TJZ1"/>
    <mergeCell ref="TKA1:TKB1"/>
    <mergeCell ref="TKC1:TKD1"/>
    <mergeCell ref="TKE1:TKF1"/>
    <mergeCell ref="TJI1:TJJ1"/>
    <mergeCell ref="TJK1:TJL1"/>
    <mergeCell ref="TJM1:TJN1"/>
    <mergeCell ref="TJO1:TJP1"/>
    <mergeCell ref="TJQ1:TJR1"/>
    <mergeCell ref="TJS1:TJT1"/>
    <mergeCell ref="TLQ1:TLR1"/>
    <mergeCell ref="TLS1:TLT1"/>
    <mergeCell ref="TLU1:TLV1"/>
    <mergeCell ref="TLW1:TLX1"/>
    <mergeCell ref="TLY1:TLZ1"/>
    <mergeCell ref="TMA1:TMB1"/>
    <mergeCell ref="TLE1:TLF1"/>
    <mergeCell ref="TLG1:TLH1"/>
    <mergeCell ref="TLI1:TLJ1"/>
    <mergeCell ref="TLK1:TLL1"/>
    <mergeCell ref="TLM1:TLN1"/>
    <mergeCell ref="TLO1:TLP1"/>
    <mergeCell ref="TKS1:TKT1"/>
    <mergeCell ref="TKU1:TKV1"/>
    <mergeCell ref="TKW1:TKX1"/>
    <mergeCell ref="TKY1:TKZ1"/>
    <mergeCell ref="TLA1:TLB1"/>
    <mergeCell ref="TLC1:TLD1"/>
    <mergeCell ref="TNA1:TNB1"/>
    <mergeCell ref="TNC1:TND1"/>
    <mergeCell ref="TNE1:TNF1"/>
    <mergeCell ref="TNG1:TNH1"/>
    <mergeCell ref="TNI1:TNJ1"/>
    <mergeCell ref="TNK1:TNL1"/>
    <mergeCell ref="TMO1:TMP1"/>
    <mergeCell ref="TMQ1:TMR1"/>
    <mergeCell ref="TMS1:TMT1"/>
    <mergeCell ref="TMU1:TMV1"/>
    <mergeCell ref="TMW1:TMX1"/>
    <mergeCell ref="TMY1:TMZ1"/>
    <mergeCell ref="TMC1:TMD1"/>
    <mergeCell ref="TME1:TMF1"/>
    <mergeCell ref="TMG1:TMH1"/>
    <mergeCell ref="TMI1:TMJ1"/>
    <mergeCell ref="TMK1:TML1"/>
    <mergeCell ref="TMM1:TMN1"/>
    <mergeCell ref="TOK1:TOL1"/>
    <mergeCell ref="TOM1:TON1"/>
    <mergeCell ref="TOO1:TOP1"/>
    <mergeCell ref="TOQ1:TOR1"/>
    <mergeCell ref="TOS1:TOT1"/>
    <mergeCell ref="TOU1:TOV1"/>
    <mergeCell ref="TNY1:TNZ1"/>
    <mergeCell ref="TOA1:TOB1"/>
    <mergeCell ref="TOC1:TOD1"/>
    <mergeCell ref="TOE1:TOF1"/>
    <mergeCell ref="TOG1:TOH1"/>
    <mergeCell ref="TOI1:TOJ1"/>
    <mergeCell ref="TNM1:TNN1"/>
    <mergeCell ref="TNO1:TNP1"/>
    <mergeCell ref="TNQ1:TNR1"/>
    <mergeCell ref="TNS1:TNT1"/>
    <mergeCell ref="TNU1:TNV1"/>
    <mergeCell ref="TNW1:TNX1"/>
    <mergeCell ref="TPU1:TPV1"/>
    <mergeCell ref="TPW1:TPX1"/>
    <mergeCell ref="TPY1:TPZ1"/>
    <mergeCell ref="TQA1:TQB1"/>
    <mergeCell ref="TQC1:TQD1"/>
    <mergeCell ref="TQE1:TQF1"/>
    <mergeCell ref="TPI1:TPJ1"/>
    <mergeCell ref="TPK1:TPL1"/>
    <mergeCell ref="TPM1:TPN1"/>
    <mergeCell ref="TPO1:TPP1"/>
    <mergeCell ref="TPQ1:TPR1"/>
    <mergeCell ref="TPS1:TPT1"/>
    <mergeCell ref="TOW1:TOX1"/>
    <mergeCell ref="TOY1:TOZ1"/>
    <mergeCell ref="TPA1:TPB1"/>
    <mergeCell ref="TPC1:TPD1"/>
    <mergeCell ref="TPE1:TPF1"/>
    <mergeCell ref="TPG1:TPH1"/>
    <mergeCell ref="TRE1:TRF1"/>
    <mergeCell ref="TRG1:TRH1"/>
    <mergeCell ref="TRI1:TRJ1"/>
    <mergeCell ref="TRK1:TRL1"/>
    <mergeCell ref="TRM1:TRN1"/>
    <mergeCell ref="TRO1:TRP1"/>
    <mergeCell ref="TQS1:TQT1"/>
    <mergeCell ref="TQU1:TQV1"/>
    <mergeCell ref="TQW1:TQX1"/>
    <mergeCell ref="TQY1:TQZ1"/>
    <mergeCell ref="TRA1:TRB1"/>
    <mergeCell ref="TRC1:TRD1"/>
    <mergeCell ref="TQG1:TQH1"/>
    <mergeCell ref="TQI1:TQJ1"/>
    <mergeCell ref="TQK1:TQL1"/>
    <mergeCell ref="TQM1:TQN1"/>
    <mergeCell ref="TQO1:TQP1"/>
    <mergeCell ref="TQQ1:TQR1"/>
    <mergeCell ref="TSO1:TSP1"/>
    <mergeCell ref="TSQ1:TSR1"/>
    <mergeCell ref="TSS1:TST1"/>
    <mergeCell ref="TSU1:TSV1"/>
    <mergeCell ref="TSW1:TSX1"/>
    <mergeCell ref="TSY1:TSZ1"/>
    <mergeCell ref="TSC1:TSD1"/>
    <mergeCell ref="TSE1:TSF1"/>
    <mergeCell ref="TSG1:TSH1"/>
    <mergeCell ref="TSI1:TSJ1"/>
    <mergeCell ref="TSK1:TSL1"/>
    <mergeCell ref="TSM1:TSN1"/>
    <mergeCell ref="TRQ1:TRR1"/>
    <mergeCell ref="TRS1:TRT1"/>
    <mergeCell ref="TRU1:TRV1"/>
    <mergeCell ref="TRW1:TRX1"/>
    <mergeCell ref="TRY1:TRZ1"/>
    <mergeCell ref="TSA1:TSB1"/>
    <mergeCell ref="TTY1:TTZ1"/>
    <mergeCell ref="TUA1:TUB1"/>
    <mergeCell ref="TUC1:TUD1"/>
    <mergeCell ref="TUE1:TUF1"/>
    <mergeCell ref="TUG1:TUH1"/>
    <mergeCell ref="TUI1:TUJ1"/>
    <mergeCell ref="TTM1:TTN1"/>
    <mergeCell ref="TTO1:TTP1"/>
    <mergeCell ref="TTQ1:TTR1"/>
    <mergeCell ref="TTS1:TTT1"/>
    <mergeCell ref="TTU1:TTV1"/>
    <mergeCell ref="TTW1:TTX1"/>
    <mergeCell ref="TTA1:TTB1"/>
    <mergeCell ref="TTC1:TTD1"/>
    <mergeCell ref="TTE1:TTF1"/>
    <mergeCell ref="TTG1:TTH1"/>
    <mergeCell ref="TTI1:TTJ1"/>
    <mergeCell ref="TTK1:TTL1"/>
    <mergeCell ref="TVI1:TVJ1"/>
    <mergeCell ref="TVK1:TVL1"/>
    <mergeCell ref="TVM1:TVN1"/>
    <mergeCell ref="TVO1:TVP1"/>
    <mergeCell ref="TVQ1:TVR1"/>
    <mergeCell ref="TVS1:TVT1"/>
    <mergeCell ref="TUW1:TUX1"/>
    <mergeCell ref="TUY1:TUZ1"/>
    <mergeCell ref="TVA1:TVB1"/>
    <mergeCell ref="TVC1:TVD1"/>
    <mergeCell ref="TVE1:TVF1"/>
    <mergeCell ref="TVG1:TVH1"/>
    <mergeCell ref="TUK1:TUL1"/>
    <mergeCell ref="TUM1:TUN1"/>
    <mergeCell ref="TUO1:TUP1"/>
    <mergeCell ref="TUQ1:TUR1"/>
    <mergeCell ref="TUS1:TUT1"/>
    <mergeCell ref="TUU1:TUV1"/>
    <mergeCell ref="TWS1:TWT1"/>
    <mergeCell ref="TWU1:TWV1"/>
    <mergeCell ref="TWW1:TWX1"/>
    <mergeCell ref="TWY1:TWZ1"/>
    <mergeCell ref="TXA1:TXB1"/>
    <mergeCell ref="TXC1:TXD1"/>
    <mergeCell ref="TWG1:TWH1"/>
    <mergeCell ref="TWI1:TWJ1"/>
    <mergeCell ref="TWK1:TWL1"/>
    <mergeCell ref="TWM1:TWN1"/>
    <mergeCell ref="TWO1:TWP1"/>
    <mergeCell ref="TWQ1:TWR1"/>
    <mergeCell ref="TVU1:TVV1"/>
    <mergeCell ref="TVW1:TVX1"/>
    <mergeCell ref="TVY1:TVZ1"/>
    <mergeCell ref="TWA1:TWB1"/>
    <mergeCell ref="TWC1:TWD1"/>
    <mergeCell ref="TWE1:TWF1"/>
    <mergeCell ref="TYC1:TYD1"/>
    <mergeCell ref="TYE1:TYF1"/>
    <mergeCell ref="TYG1:TYH1"/>
    <mergeCell ref="TYI1:TYJ1"/>
    <mergeCell ref="TYK1:TYL1"/>
    <mergeCell ref="TYM1:TYN1"/>
    <mergeCell ref="TXQ1:TXR1"/>
    <mergeCell ref="TXS1:TXT1"/>
    <mergeCell ref="TXU1:TXV1"/>
    <mergeCell ref="TXW1:TXX1"/>
    <mergeCell ref="TXY1:TXZ1"/>
    <mergeCell ref="TYA1:TYB1"/>
    <mergeCell ref="TXE1:TXF1"/>
    <mergeCell ref="TXG1:TXH1"/>
    <mergeCell ref="TXI1:TXJ1"/>
    <mergeCell ref="TXK1:TXL1"/>
    <mergeCell ref="TXM1:TXN1"/>
    <mergeCell ref="TXO1:TXP1"/>
    <mergeCell ref="TZM1:TZN1"/>
    <mergeCell ref="TZO1:TZP1"/>
    <mergeCell ref="TZQ1:TZR1"/>
    <mergeCell ref="TZS1:TZT1"/>
    <mergeCell ref="TZU1:TZV1"/>
    <mergeCell ref="TZW1:TZX1"/>
    <mergeCell ref="TZA1:TZB1"/>
    <mergeCell ref="TZC1:TZD1"/>
    <mergeCell ref="TZE1:TZF1"/>
    <mergeCell ref="TZG1:TZH1"/>
    <mergeCell ref="TZI1:TZJ1"/>
    <mergeCell ref="TZK1:TZL1"/>
    <mergeCell ref="TYO1:TYP1"/>
    <mergeCell ref="TYQ1:TYR1"/>
    <mergeCell ref="TYS1:TYT1"/>
    <mergeCell ref="TYU1:TYV1"/>
    <mergeCell ref="TYW1:TYX1"/>
    <mergeCell ref="TYY1:TYZ1"/>
    <mergeCell ref="UAW1:UAX1"/>
    <mergeCell ref="UAY1:UAZ1"/>
    <mergeCell ref="UBA1:UBB1"/>
    <mergeCell ref="UBC1:UBD1"/>
    <mergeCell ref="UBE1:UBF1"/>
    <mergeCell ref="UBG1:UBH1"/>
    <mergeCell ref="UAK1:UAL1"/>
    <mergeCell ref="UAM1:UAN1"/>
    <mergeCell ref="UAO1:UAP1"/>
    <mergeCell ref="UAQ1:UAR1"/>
    <mergeCell ref="UAS1:UAT1"/>
    <mergeCell ref="UAU1:UAV1"/>
    <mergeCell ref="TZY1:TZZ1"/>
    <mergeCell ref="UAA1:UAB1"/>
    <mergeCell ref="UAC1:UAD1"/>
    <mergeCell ref="UAE1:UAF1"/>
    <mergeCell ref="UAG1:UAH1"/>
    <mergeCell ref="UAI1:UAJ1"/>
    <mergeCell ref="UCG1:UCH1"/>
    <mergeCell ref="UCI1:UCJ1"/>
    <mergeCell ref="UCK1:UCL1"/>
    <mergeCell ref="UCM1:UCN1"/>
    <mergeCell ref="UCO1:UCP1"/>
    <mergeCell ref="UCQ1:UCR1"/>
    <mergeCell ref="UBU1:UBV1"/>
    <mergeCell ref="UBW1:UBX1"/>
    <mergeCell ref="UBY1:UBZ1"/>
    <mergeCell ref="UCA1:UCB1"/>
    <mergeCell ref="UCC1:UCD1"/>
    <mergeCell ref="UCE1:UCF1"/>
    <mergeCell ref="UBI1:UBJ1"/>
    <mergeCell ref="UBK1:UBL1"/>
    <mergeCell ref="UBM1:UBN1"/>
    <mergeCell ref="UBO1:UBP1"/>
    <mergeCell ref="UBQ1:UBR1"/>
    <mergeCell ref="UBS1:UBT1"/>
    <mergeCell ref="UDQ1:UDR1"/>
    <mergeCell ref="UDS1:UDT1"/>
    <mergeCell ref="UDU1:UDV1"/>
    <mergeCell ref="UDW1:UDX1"/>
    <mergeCell ref="UDY1:UDZ1"/>
    <mergeCell ref="UEA1:UEB1"/>
    <mergeCell ref="UDE1:UDF1"/>
    <mergeCell ref="UDG1:UDH1"/>
    <mergeCell ref="UDI1:UDJ1"/>
    <mergeCell ref="UDK1:UDL1"/>
    <mergeCell ref="UDM1:UDN1"/>
    <mergeCell ref="UDO1:UDP1"/>
    <mergeCell ref="UCS1:UCT1"/>
    <mergeCell ref="UCU1:UCV1"/>
    <mergeCell ref="UCW1:UCX1"/>
    <mergeCell ref="UCY1:UCZ1"/>
    <mergeCell ref="UDA1:UDB1"/>
    <mergeCell ref="UDC1:UDD1"/>
    <mergeCell ref="UFA1:UFB1"/>
    <mergeCell ref="UFC1:UFD1"/>
    <mergeCell ref="UFE1:UFF1"/>
    <mergeCell ref="UFG1:UFH1"/>
    <mergeCell ref="UFI1:UFJ1"/>
    <mergeCell ref="UFK1:UFL1"/>
    <mergeCell ref="UEO1:UEP1"/>
    <mergeCell ref="UEQ1:UER1"/>
    <mergeCell ref="UES1:UET1"/>
    <mergeCell ref="UEU1:UEV1"/>
    <mergeCell ref="UEW1:UEX1"/>
    <mergeCell ref="UEY1:UEZ1"/>
    <mergeCell ref="UEC1:UED1"/>
    <mergeCell ref="UEE1:UEF1"/>
    <mergeCell ref="UEG1:UEH1"/>
    <mergeCell ref="UEI1:UEJ1"/>
    <mergeCell ref="UEK1:UEL1"/>
    <mergeCell ref="UEM1:UEN1"/>
    <mergeCell ref="UGK1:UGL1"/>
    <mergeCell ref="UGM1:UGN1"/>
    <mergeCell ref="UGO1:UGP1"/>
    <mergeCell ref="UGQ1:UGR1"/>
    <mergeCell ref="UGS1:UGT1"/>
    <mergeCell ref="UGU1:UGV1"/>
    <mergeCell ref="UFY1:UFZ1"/>
    <mergeCell ref="UGA1:UGB1"/>
    <mergeCell ref="UGC1:UGD1"/>
    <mergeCell ref="UGE1:UGF1"/>
    <mergeCell ref="UGG1:UGH1"/>
    <mergeCell ref="UGI1:UGJ1"/>
    <mergeCell ref="UFM1:UFN1"/>
    <mergeCell ref="UFO1:UFP1"/>
    <mergeCell ref="UFQ1:UFR1"/>
    <mergeCell ref="UFS1:UFT1"/>
    <mergeCell ref="UFU1:UFV1"/>
    <mergeCell ref="UFW1:UFX1"/>
    <mergeCell ref="UHU1:UHV1"/>
    <mergeCell ref="UHW1:UHX1"/>
    <mergeCell ref="UHY1:UHZ1"/>
    <mergeCell ref="UIA1:UIB1"/>
    <mergeCell ref="UIC1:UID1"/>
    <mergeCell ref="UIE1:UIF1"/>
    <mergeCell ref="UHI1:UHJ1"/>
    <mergeCell ref="UHK1:UHL1"/>
    <mergeCell ref="UHM1:UHN1"/>
    <mergeCell ref="UHO1:UHP1"/>
    <mergeCell ref="UHQ1:UHR1"/>
    <mergeCell ref="UHS1:UHT1"/>
    <mergeCell ref="UGW1:UGX1"/>
    <mergeCell ref="UGY1:UGZ1"/>
    <mergeCell ref="UHA1:UHB1"/>
    <mergeCell ref="UHC1:UHD1"/>
    <mergeCell ref="UHE1:UHF1"/>
    <mergeCell ref="UHG1:UHH1"/>
    <mergeCell ref="UJE1:UJF1"/>
    <mergeCell ref="UJG1:UJH1"/>
    <mergeCell ref="UJI1:UJJ1"/>
    <mergeCell ref="UJK1:UJL1"/>
    <mergeCell ref="UJM1:UJN1"/>
    <mergeCell ref="UJO1:UJP1"/>
    <mergeCell ref="UIS1:UIT1"/>
    <mergeCell ref="UIU1:UIV1"/>
    <mergeCell ref="UIW1:UIX1"/>
    <mergeCell ref="UIY1:UIZ1"/>
    <mergeCell ref="UJA1:UJB1"/>
    <mergeCell ref="UJC1:UJD1"/>
    <mergeCell ref="UIG1:UIH1"/>
    <mergeCell ref="UII1:UIJ1"/>
    <mergeCell ref="UIK1:UIL1"/>
    <mergeCell ref="UIM1:UIN1"/>
    <mergeCell ref="UIO1:UIP1"/>
    <mergeCell ref="UIQ1:UIR1"/>
    <mergeCell ref="UKO1:UKP1"/>
    <mergeCell ref="UKQ1:UKR1"/>
    <mergeCell ref="UKS1:UKT1"/>
    <mergeCell ref="UKU1:UKV1"/>
    <mergeCell ref="UKW1:UKX1"/>
    <mergeCell ref="UKY1:UKZ1"/>
    <mergeCell ref="UKC1:UKD1"/>
    <mergeCell ref="UKE1:UKF1"/>
    <mergeCell ref="UKG1:UKH1"/>
    <mergeCell ref="UKI1:UKJ1"/>
    <mergeCell ref="UKK1:UKL1"/>
    <mergeCell ref="UKM1:UKN1"/>
    <mergeCell ref="UJQ1:UJR1"/>
    <mergeCell ref="UJS1:UJT1"/>
    <mergeCell ref="UJU1:UJV1"/>
    <mergeCell ref="UJW1:UJX1"/>
    <mergeCell ref="UJY1:UJZ1"/>
    <mergeCell ref="UKA1:UKB1"/>
    <mergeCell ref="ULY1:ULZ1"/>
    <mergeCell ref="UMA1:UMB1"/>
    <mergeCell ref="UMC1:UMD1"/>
    <mergeCell ref="UME1:UMF1"/>
    <mergeCell ref="UMG1:UMH1"/>
    <mergeCell ref="UMI1:UMJ1"/>
    <mergeCell ref="ULM1:ULN1"/>
    <mergeCell ref="ULO1:ULP1"/>
    <mergeCell ref="ULQ1:ULR1"/>
    <mergeCell ref="ULS1:ULT1"/>
    <mergeCell ref="ULU1:ULV1"/>
    <mergeCell ref="ULW1:ULX1"/>
    <mergeCell ref="ULA1:ULB1"/>
    <mergeCell ref="ULC1:ULD1"/>
    <mergeCell ref="ULE1:ULF1"/>
    <mergeCell ref="ULG1:ULH1"/>
    <mergeCell ref="ULI1:ULJ1"/>
    <mergeCell ref="ULK1:ULL1"/>
    <mergeCell ref="UNI1:UNJ1"/>
    <mergeCell ref="UNK1:UNL1"/>
    <mergeCell ref="UNM1:UNN1"/>
    <mergeCell ref="UNO1:UNP1"/>
    <mergeCell ref="UNQ1:UNR1"/>
    <mergeCell ref="UNS1:UNT1"/>
    <mergeCell ref="UMW1:UMX1"/>
    <mergeCell ref="UMY1:UMZ1"/>
    <mergeCell ref="UNA1:UNB1"/>
    <mergeCell ref="UNC1:UND1"/>
    <mergeCell ref="UNE1:UNF1"/>
    <mergeCell ref="UNG1:UNH1"/>
    <mergeCell ref="UMK1:UML1"/>
    <mergeCell ref="UMM1:UMN1"/>
    <mergeCell ref="UMO1:UMP1"/>
    <mergeCell ref="UMQ1:UMR1"/>
    <mergeCell ref="UMS1:UMT1"/>
    <mergeCell ref="UMU1:UMV1"/>
    <mergeCell ref="UOS1:UOT1"/>
    <mergeCell ref="UOU1:UOV1"/>
    <mergeCell ref="UOW1:UOX1"/>
    <mergeCell ref="UOY1:UOZ1"/>
    <mergeCell ref="UPA1:UPB1"/>
    <mergeCell ref="UPC1:UPD1"/>
    <mergeCell ref="UOG1:UOH1"/>
    <mergeCell ref="UOI1:UOJ1"/>
    <mergeCell ref="UOK1:UOL1"/>
    <mergeCell ref="UOM1:UON1"/>
    <mergeCell ref="UOO1:UOP1"/>
    <mergeCell ref="UOQ1:UOR1"/>
    <mergeCell ref="UNU1:UNV1"/>
    <mergeCell ref="UNW1:UNX1"/>
    <mergeCell ref="UNY1:UNZ1"/>
    <mergeCell ref="UOA1:UOB1"/>
    <mergeCell ref="UOC1:UOD1"/>
    <mergeCell ref="UOE1:UOF1"/>
    <mergeCell ref="UQC1:UQD1"/>
    <mergeCell ref="UQE1:UQF1"/>
    <mergeCell ref="UQG1:UQH1"/>
    <mergeCell ref="UQI1:UQJ1"/>
    <mergeCell ref="UQK1:UQL1"/>
    <mergeCell ref="UQM1:UQN1"/>
    <mergeCell ref="UPQ1:UPR1"/>
    <mergeCell ref="UPS1:UPT1"/>
    <mergeCell ref="UPU1:UPV1"/>
    <mergeCell ref="UPW1:UPX1"/>
    <mergeCell ref="UPY1:UPZ1"/>
    <mergeCell ref="UQA1:UQB1"/>
    <mergeCell ref="UPE1:UPF1"/>
    <mergeCell ref="UPG1:UPH1"/>
    <mergeCell ref="UPI1:UPJ1"/>
    <mergeCell ref="UPK1:UPL1"/>
    <mergeCell ref="UPM1:UPN1"/>
    <mergeCell ref="UPO1:UPP1"/>
    <mergeCell ref="URM1:URN1"/>
    <mergeCell ref="URO1:URP1"/>
    <mergeCell ref="URQ1:URR1"/>
    <mergeCell ref="URS1:URT1"/>
    <mergeCell ref="URU1:URV1"/>
    <mergeCell ref="URW1:URX1"/>
    <mergeCell ref="URA1:URB1"/>
    <mergeCell ref="URC1:URD1"/>
    <mergeCell ref="URE1:URF1"/>
    <mergeCell ref="URG1:URH1"/>
    <mergeCell ref="URI1:URJ1"/>
    <mergeCell ref="URK1:URL1"/>
    <mergeCell ref="UQO1:UQP1"/>
    <mergeCell ref="UQQ1:UQR1"/>
    <mergeCell ref="UQS1:UQT1"/>
    <mergeCell ref="UQU1:UQV1"/>
    <mergeCell ref="UQW1:UQX1"/>
    <mergeCell ref="UQY1:UQZ1"/>
    <mergeCell ref="USW1:USX1"/>
    <mergeCell ref="USY1:USZ1"/>
    <mergeCell ref="UTA1:UTB1"/>
    <mergeCell ref="UTC1:UTD1"/>
    <mergeCell ref="UTE1:UTF1"/>
    <mergeCell ref="UTG1:UTH1"/>
    <mergeCell ref="USK1:USL1"/>
    <mergeCell ref="USM1:USN1"/>
    <mergeCell ref="USO1:USP1"/>
    <mergeCell ref="USQ1:USR1"/>
    <mergeCell ref="USS1:UST1"/>
    <mergeCell ref="USU1:USV1"/>
    <mergeCell ref="URY1:URZ1"/>
    <mergeCell ref="USA1:USB1"/>
    <mergeCell ref="USC1:USD1"/>
    <mergeCell ref="USE1:USF1"/>
    <mergeCell ref="USG1:USH1"/>
    <mergeCell ref="USI1:USJ1"/>
    <mergeCell ref="UUG1:UUH1"/>
    <mergeCell ref="UUI1:UUJ1"/>
    <mergeCell ref="UUK1:UUL1"/>
    <mergeCell ref="UUM1:UUN1"/>
    <mergeCell ref="UUO1:UUP1"/>
    <mergeCell ref="UUQ1:UUR1"/>
    <mergeCell ref="UTU1:UTV1"/>
    <mergeCell ref="UTW1:UTX1"/>
    <mergeCell ref="UTY1:UTZ1"/>
    <mergeCell ref="UUA1:UUB1"/>
    <mergeCell ref="UUC1:UUD1"/>
    <mergeCell ref="UUE1:UUF1"/>
    <mergeCell ref="UTI1:UTJ1"/>
    <mergeCell ref="UTK1:UTL1"/>
    <mergeCell ref="UTM1:UTN1"/>
    <mergeCell ref="UTO1:UTP1"/>
    <mergeCell ref="UTQ1:UTR1"/>
    <mergeCell ref="UTS1:UTT1"/>
    <mergeCell ref="UVQ1:UVR1"/>
    <mergeCell ref="UVS1:UVT1"/>
    <mergeCell ref="UVU1:UVV1"/>
    <mergeCell ref="UVW1:UVX1"/>
    <mergeCell ref="UVY1:UVZ1"/>
    <mergeCell ref="UWA1:UWB1"/>
    <mergeCell ref="UVE1:UVF1"/>
    <mergeCell ref="UVG1:UVH1"/>
    <mergeCell ref="UVI1:UVJ1"/>
    <mergeCell ref="UVK1:UVL1"/>
    <mergeCell ref="UVM1:UVN1"/>
    <mergeCell ref="UVO1:UVP1"/>
    <mergeCell ref="UUS1:UUT1"/>
    <mergeCell ref="UUU1:UUV1"/>
    <mergeCell ref="UUW1:UUX1"/>
    <mergeCell ref="UUY1:UUZ1"/>
    <mergeCell ref="UVA1:UVB1"/>
    <mergeCell ref="UVC1:UVD1"/>
    <mergeCell ref="UXA1:UXB1"/>
    <mergeCell ref="UXC1:UXD1"/>
    <mergeCell ref="UXE1:UXF1"/>
    <mergeCell ref="UXG1:UXH1"/>
    <mergeCell ref="UXI1:UXJ1"/>
    <mergeCell ref="UXK1:UXL1"/>
    <mergeCell ref="UWO1:UWP1"/>
    <mergeCell ref="UWQ1:UWR1"/>
    <mergeCell ref="UWS1:UWT1"/>
    <mergeCell ref="UWU1:UWV1"/>
    <mergeCell ref="UWW1:UWX1"/>
    <mergeCell ref="UWY1:UWZ1"/>
    <mergeCell ref="UWC1:UWD1"/>
    <mergeCell ref="UWE1:UWF1"/>
    <mergeCell ref="UWG1:UWH1"/>
    <mergeCell ref="UWI1:UWJ1"/>
    <mergeCell ref="UWK1:UWL1"/>
    <mergeCell ref="UWM1:UWN1"/>
    <mergeCell ref="UYK1:UYL1"/>
    <mergeCell ref="UYM1:UYN1"/>
    <mergeCell ref="UYO1:UYP1"/>
    <mergeCell ref="UYQ1:UYR1"/>
    <mergeCell ref="UYS1:UYT1"/>
    <mergeCell ref="UYU1:UYV1"/>
    <mergeCell ref="UXY1:UXZ1"/>
    <mergeCell ref="UYA1:UYB1"/>
    <mergeCell ref="UYC1:UYD1"/>
    <mergeCell ref="UYE1:UYF1"/>
    <mergeCell ref="UYG1:UYH1"/>
    <mergeCell ref="UYI1:UYJ1"/>
    <mergeCell ref="UXM1:UXN1"/>
    <mergeCell ref="UXO1:UXP1"/>
    <mergeCell ref="UXQ1:UXR1"/>
    <mergeCell ref="UXS1:UXT1"/>
    <mergeCell ref="UXU1:UXV1"/>
    <mergeCell ref="UXW1:UXX1"/>
    <mergeCell ref="UZU1:UZV1"/>
    <mergeCell ref="UZW1:UZX1"/>
    <mergeCell ref="UZY1:UZZ1"/>
    <mergeCell ref="VAA1:VAB1"/>
    <mergeCell ref="VAC1:VAD1"/>
    <mergeCell ref="VAE1:VAF1"/>
    <mergeCell ref="UZI1:UZJ1"/>
    <mergeCell ref="UZK1:UZL1"/>
    <mergeCell ref="UZM1:UZN1"/>
    <mergeCell ref="UZO1:UZP1"/>
    <mergeCell ref="UZQ1:UZR1"/>
    <mergeCell ref="UZS1:UZT1"/>
    <mergeCell ref="UYW1:UYX1"/>
    <mergeCell ref="UYY1:UYZ1"/>
    <mergeCell ref="UZA1:UZB1"/>
    <mergeCell ref="UZC1:UZD1"/>
    <mergeCell ref="UZE1:UZF1"/>
    <mergeCell ref="UZG1:UZH1"/>
    <mergeCell ref="VBE1:VBF1"/>
    <mergeCell ref="VBG1:VBH1"/>
    <mergeCell ref="VBI1:VBJ1"/>
    <mergeCell ref="VBK1:VBL1"/>
    <mergeCell ref="VBM1:VBN1"/>
    <mergeCell ref="VBO1:VBP1"/>
    <mergeCell ref="VAS1:VAT1"/>
    <mergeCell ref="VAU1:VAV1"/>
    <mergeCell ref="VAW1:VAX1"/>
    <mergeCell ref="VAY1:VAZ1"/>
    <mergeCell ref="VBA1:VBB1"/>
    <mergeCell ref="VBC1:VBD1"/>
    <mergeCell ref="VAG1:VAH1"/>
    <mergeCell ref="VAI1:VAJ1"/>
    <mergeCell ref="VAK1:VAL1"/>
    <mergeCell ref="VAM1:VAN1"/>
    <mergeCell ref="VAO1:VAP1"/>
    <mergeCell ref="VAQ1:VAR1"/>
    <mergeCell ref="VCO1:VCP1"/>
    <mergeCell ref="VCQ1:VCR1"/>
    <mergeCell ref="VCS1:VCT1"/>
    <mergeCell ref="VCU1:VCV1"/>
    <mergeCell ref="VCW1:VCX1"/>
    <mergeCell ref="VCY1:VCZ1"/>
    <mergeCell ref="VCC1:VCD1"/>
    <mergeCell ref="VCE1:VCF1"/>
    <mergeCell ref="VCG1:VCH1"/>
    <mergeCell ref="VCI1:VCJ1"/>
    <mergeCell ref="VCK1:VCL1"/>
    <mergeCell ref="VCM1:VCN1"/>
    <mergeCell ref="VBQ1:VBR1"/>
    <mergeCell ref="VBS1:VBT1"/>
    <mergeCell ref="VBU1:VBV1"/>
    <mergeCell ref="VBW1:VBX1"/>
    <mergeCell ref="VBY1:VBZ1"/>
    <mergeCell ref="VCA1:VCB1"/>
    <mergeCell ref="VDY1:VDZ1"/>
    <mergeCell ref="VEA1:VEB1"/>
    <mergeCell ref="VEC1:VED1"/>
    <mergeCell ref="VEE1:VEF1"/>
    <mergeCell ref="VEG1:VEH1"/>
    <mergeCell ref="VEI1:VEJ1"/>
    <mergeCell ref="VDM1:VDN1"/>
    <mergeCell ref="VDO1:VDP1"/>
    <mergeCell ref="VDQ1:VDR1"/>
    <mergeCell ref="VDS1:VDT1"/>
    <mergeCell ref="VDU1:VDV1"/>
    <mergeCell ref="VDW1:VDX1"/>
    <mergeCell ref="VDA1:VDB1"/>
    <mergeCell ref="VDC1:VDD1"/>
    <mergeCell ref="VDE1:VDF1"/>
    <mergeCell ref="VDG1:VDH1"/>
    <mergeCell ref="VDI1:VDJ1"/>
    <mergeCell ref="VDK1:VDL1"/>
    <mergeCell ref="VFI1:VFJ1"/>
    <mergeCell ref="VFK1:VFL1"/>
    <mergeCell ref="VFM1:VFN1"/>
    <mergeCell ref="VFO1:VFP1"/>
    <mergeCell ref="VFQ1:VFR1"/>
    <mergeCell ref="VFS1:VFT1"/>
    <mergeCell ref="VEW1:VEX1"/>
    <mergeCell ref="VEY1:VEZ1"/>
    <mergeCell ref="VFA1:VFB1"/>
    <mergeCell ref="VFC1:VFD1"/>
    <mergeCell ref="VFE1:VFF1"/>
    <mergeCell ref="VFG1:VFH1"/>
    <mergeCell ref="VEK1:VEL1"/>
    <mergeCell ref="VEM1:VEN1"/>
    <mergeCell ref="VEO1:VEP1"/>
    <mergeCell ref="VEQ1:VER1"/>
    <mergeCell ref="VES1:VET1"/>
    <mergeCell ref="VEU1:VEV1"/>
    <mergeCell ref="VGS1:VGT1"/>
    <mergeCell ref="VGU1:VGV1"/>
    <mergeCell ref="VGW1:VGX1"/>
    <mergeCell ref="VGY1:VGZ1"/>
    <mergeCell ref="VHA1:VHB1"/>
    <mergeCell ref="VHC1:VHD1"/>
    <mergeCell ref="VGG1:VGH1"/>
    <mergeCell ref="VGI1:VGJ1"/>
    <mergeCell ref="VGK1:VGL1"/>
    <mergeCell ref="VGM1:VGN1"/>
    <mergeCell ref="VGO1:VGP1"/>
    <mergeCell ref="VGQ1:VGR1"/>
    <mergeCell ref="VFU1:VFV1"/>
    <mergeCell ref="VFW1:VFX1"/>
    <mergeCell ref="VFY1:VFZ1"/>
    <mergeCell ref="VGA1:VGB1"/>
    <mergeCell ref="VGC1:VGD1"/>
    <mergeCell ref="VGE1:VGF1"/>
    <mergeCell ref="VIC1:VID1"/>
    <mergeCell ref="VIE1:VIF1"/>
    <mergeCell ref="VIG1:VIH1"/>
    <mergeCell ref="VII1:VIJ1"/>
    <mergeCell ref="VIK1:VIL1"/>
    <mergeCell ref="VIM1:VIN1"/>
    <mergeCell ref="VHQ1:VHR1"/>
    <mergeCell ref="VHS1:VHT1"/>
    <mergeCell ref="VHU1:VHV1"/>
    <mergeCell ref="VHW1:VHX1"/>
    <mergeCell ref="VHY1:VHZ1"/>
    <mergeCell ref="VIA1:VIB1"/>
    <mergeCell ref="VHE1:VHF1"/>
    <mergeCell ref="VHG1:VHH1"/>
    <mergeCell ref="VHI1:VHJ1"/>
    <mergeCell ref="VHK1:VHL1"/>
    <mergeCell ref="VHM1:VHN1"/>
    <mergeCell ref="VHO1:VHP1"/>
    <mergeCell ref="VJM1:VJN1"/>
    <mergeCell ref="VJO1:VJP1"/>
    <mergeCell ref="VJQ1:VJR1"/>
    <mergeCell ref="VJS1:VJT1"/>
    <mergeCell ref="VJU1:VJV1"/>
    <mergeCell ref="VJW1:VJX1"/>
    <mergeCell ref="VJA1:VJB1"/>
    <mergeCell ref="VJC1:VJD1"/>
    <mergeCell ref="VJE1:VJF1"/>
    <mergeCell ref="VJG1:VJH1"/>
    <mergeCell ref="VJI1:VJJ1"/>
    <mergeCell ref="VJK1:VJL1"/>
    <mergeCell ref="VIO1:VIP1"/>
    <mergeCell ref="VIQ1:VIR1"/>
    <mergeCell ref="VIS1:VIT1"/>
    <mergeCell ref="VIU1:VIV1"/>
    <mergeCell ref="VIW1:VIX1"/>
    <mergeCell ref="VIY1:VIZ1"/>
    <mergeCell ref="VKW1:VKX1"/>
    <mergeCell ref="VKY1:VKZ1"/>
    <mergeCell ref="VLA1:VLB1"/>
    <mergeCell ref="VLC1:VLD1"/>
    <mergeCell ref="VLE1:VLF1"/>
    <mergeCell ref="VLG1:VLH1"/>
    <mergeCell ref="VKK1:VKL1"/>
    <mergeCell ref="VKM1:VKN1"/>
    <mergeCell ref="VKO1:VKP1"/>
    <mergeCell ref="VKQ1:VKR1"/>
    <mergeCell ref="VKS1:VKT1"/>
    <mergeCell ref="VKU1:VKV1"/>
    <mergeCell ref="VJY1:VJZ1"/>
    <mergeCell ref="VKA1:VKB1"/>
    <mergeCell ref="VKC1:VKD1"/>
    <mergeCell ref="VKE1:VKF1"/>
    <mergeCell ref="VKG1:VKH1"/>
    <mergeCell ref="VKI1:VKJ1"/>
    <mergeCell ref="VMG1:VMH1"/>
    <mergeCell ref="VMI1:VMJ1"/>
    <mergeCell ref="VMK1:VML1"/>
    <mergeCell ref="VMM1:VMN1"/>
    <mergeCell ref="VMO1:VMP1"/>
    <mergeCell ref="VMQ1:VMR1"/>
    <mergeCell ref="VLU1:VLV1"/>
    <mergeCell ref="VLW1:VLX1"/>
    <mergeCell ref="VLY1:VLZ1"/>
    <mergeCell ref="VMA1:VMB1"/>
    <mergeCell ref="VMC1:VMD1"/>
    <mergeCell ref="VME1:VMF1"/>
    <mergeCell ref="VLI1:VLJ1"/>
    <mergeCell ref="VLK1:VLL1"/>
    <mergeCell ref="VLM1:VLN1"/>
    <mergeCell ref="VLO1:VLP1"/>
    <mergeCell ref="VLQ1:VLR1"/>
    <mergeCell ref="VLS1:VLT1"/>
    <mergeCell ref="VNQ1:VNR1"/>
    <mergeCell ref="VNS1:VNT1"/>
    <mergeCell ref="VNU1:VNV1"/>
    <mergeCell ref="VNW1:VNX1"/>
    <mergeCell ref="VNY1:VNZ1"/>
    <mergeCell ref="VOA1:VOB1"/>
    <mergeCell ref="VNE1:VNF1"/>
    <mergeCell ref="VNG1:VNH1"/>
    <mergeCell ref="VNI1:VNJ1"/>
    <mergeCell ref="VNK1:VNL1"/>
    <mergeCell ref="VNM1:VNN1"/>
    <mergeCell ref="VNO1:VNP1"/>
    <mergeCell ref="VMS1:VMT1"/>
    <mergeCell ref="VMU1:VMV1"/>
    <mergeCell ref="VMW1:VMX1"/>
    <mergeCell ref="VMY1:VMZ1"/>
    <mergeCell ref="VNA1:VNB1"/>
    <mergeCell ref="VNC1:VND1"/>
    <mergeCell ref="VPA1:VPB1"/>
    <mergeCell ref="VPC1:VPD1"/>
    <mergeCell ref="VPE1:VPF1"/>
    <mergeCell ref="VPG1:VPH1"/>
    <mergeCell ref="VPI1:VPJ1"/>
    <mergeCell ref="VPK1:VPL1"/>
    <mergeCell ref="VOO1:VOP1"/>
    <mergeCell ref="VOQ1:VOR1"/>
    <mergeCell ref="VOS1:VOT1"/>
    <mergeCell ref="VOU1:VOV1"/>
    <mergeCell ref="VOW1:VOX1"/>
    <mergeCell ref="VOY1:VOZ1"/>
    <mergeCell ref="VOC1:VOD1"/>
    <mergeCell ref="VOE1:VOF1"/>
    <mergeCell ref="VOG1:VOH1"/>
    <mergeCell ref="VOI1:VOJ1"/>
    <mergeCell ref="VOK1:VOL1"/>
    <mergeCell ref="VOM1:VON1"/>
    <mergeCell ref="VQK1:VQL1"/>
    <mergeCell ref="VQM1:VQN1"/>
    <mergeCell ref="VQO1:VQP1"/>
    <mergeCell ref="VQQ1:VQR1"/>
    <mergeCell ref="VQS1:VQT1"/>
    <mergeCell ref="VQU1:VQV1"/>
    <mergeCell ref="VPY1:VPZ1"/>
    <mergeCell ref="VQA1:VQB1"/>
    <mergeCell ref="VQC1:VQD1"/>
    <mergeCell ref="VQE1:VQF1"/>
    <mergeCell ref="VQG1:VQH1"/>
    <mergeCell ref="VQI1:VQJ1"/>
    <mergeCell ref="VPM1:VPN1"/>
    <mergeCell ref="VPO1:VPP1"/>
    <mergeCell ref="VPQ1:VPR1"/>
    <mergeCell ref="VPS1:VPT1"/>
    <mergeCell ref="VPU1:VPV1"/>
    <mergeCell ref="VPW1:VPX1"/>
    <mergeCell ref="VRU1:VRV1"/>
    <mergeCell ref="VRW1:VRX1"/>
    <mergeCell ref="VRY1:VRZ1"/>
    <mergeCell ref="VSA1:VSB1"/>
    <mergeCell ref="VSC1:VSD1"/>
    <mergeCell ref="VSE1:VSF1"/>
    <mergeCell ref="VRI1:VRJ1"/>
    <mergeCell ref="VRK1:VRL1"/>
    <mergeCell ref="VRM1:VRN1"/>
    <mergeCell ref="VRO1:VRP1"/>
    <mergeCell ref="VRQ1:VRR1"/>
    <mergeCell ref="VRS1:VRT1"/>
    <mergeCell ref="VQW1:VQX1"/>
    <mergeCell ref="VQY1:VQZ1"/>
    <mergeCell ref="VRA1:VRB1"/>
    <mergeCell ref="VRC1:VRD1"/>
    <mergeCell ref="VRE1:VRF1"/>
    <mergeCell ref="VRG1:VRH1"/>
    <mergeCell ref="VTE1:VTF1"/>
    <mergeCell ref="VTG1:VTH1"/>
    <mergeCell ref="VTI1:VTJ1"/>
    <mergeCell ref="VTK1:VTL1"/>
    <mergeCell ref="VTM1:VTN1"/>
    <mergeCell ref="VTO1:VTP1"/>
    <mergeCell ref="VSS1:VST1"/>
    <mergeCell ref="VSU1:VSV1"/>
    <mergeCell ref="VSW1:VSX1"/>
    <mergeCell ref="VSY1:VSZ1"/>
    <mergeCell ref="VTA1:VTB1"/>
    <mergeCell ref="VTC1:VTD1"/>
    <mergeCell ref="VSG1:VSH1"/>
    <mergeCell ref="VSI1:VSJ1"/>
    <mergeCell ref="VSK1:VSL1"/>
    <mergeCell ref="VSM1:VSN1"/>
    <mergeCell ref="VSO1:VSP1"/>
    <mergeCell ref="VSQ1:VSR1"/>
    <mergeCell ref="VUO1:VUP1"/>
    <mergeCell ref="VUQ1:VUR1"/>
    <mergeCell ref="VUS1:VUT1"/>
    <mergeCell ref="VUU1:VUV1"/>
    <mergeCell ref="VUW1:VUX1"/>
    <mergeCell ref="VUY1:VUZ1"/>
    <mergeCell ref="VUC1:VUD1"/>
    <mergeCell ref="VUE1:VUF1"/>
    <mergeCell ref="VUG1:VUH1"/>
    <mergeCell ref="VUI1:VUJ1"/>
    <mergeCell ref="VUK1:VUL1"/>
    <mergeCell ref="VUM1:VUN1"/>
    <mergeCell ref="VTQ1:VTR1"/>
    <mergeCell ref="VTS1:VTT1"/>
    <mergeCell ref="VTU1:VTV1"/>
    <mergeCell ref="VTW1:VTX1"/>
    <mergeCell ref="VTY1:VTZ1"/>
    <mergeCell ref="VUA1:VUB1"/>
    <mergeCell ref="VVY1:VVZ1"/>
    <mergeCell ref="VWA1:VWB1"/>
    <mergeCell ref="VWC1:VWD1"/>
    <mergeCell ref="VWE1:VWF1"/>
    <mergeCell ref="VWG1:VWH1"/>
    <mergeCell ref="VWI1:VWJ1"/>
    <mergeCell ref="VVM1:VVN1"/>
    <mergeCell ref="VVO1:VVP1"/>
    <mergeCell ref="VVQ1:VVR1"/>
    <mergeCell ref="VVS1:VVT1"/>
    <mergeCell ref="VVU1:VVV1"/>
    <mergeCell ref="VVW1:VVX1"/>
    <mergeCell ref="VVA1:VVB1"/>
    <mergeCell ref="VVC1:VVD1"/>
    <mergeCell ref="VVE1:VVF1"/>
    <mergeCell ref="VVG1:VVH1"/>
    <mergeCell ref="VVI1:VVJ1"/>
    <mergeCell ref="VVK1:VVL1"/>
    <mergeCell ref="VXI1:VXJ1"/>
    <mergeCell ref="VXK1:VXL1"/>
    <mergeCell ref="VXM1:VXN1"/>
    <mergeCell ref="VXO1:VXP1"/>
    <mergeCell ref="VXQ1:VXR1"/>
    <mergeCell ref="VXS1:VXT1"/>
    <mergeCell ref="VWW1:VWX1"/>
    <mergeCell ref="VWY1:VWZ1"/>
    <mergeCell ref="VXA1:VXB1"/>
    <mergeCell ref="VXC1:VXD1"/>
    <mergeCell ref="VXE1:VXF1"/>
    <mergeCell ref="VXG1:VXH1"/>
    <mergeCell ref="VWK1:VWL1"/>
    <mergeCell ref="VWM1:VWN1"/>
    <mergeCell ref="VWO1:VWP1"/>
    <mergeCell ref="VWQ1:VWR1"/>
    <mergeCell ref="VWS1:VWT1"/>
    <mergeCell ref="VWU1:VWV1"/>
    <mergeCell ref="VYS1:VYT1"/>
    <mergeCell ref="VYU1:VYV1"/>
    <mergeCell ref="VYW1:VYX1"/>
    <mergeCell ref="VYY1:VYZ1"/>
    <mergeCell ref="VZA1:VZB1"/>
    <mergeCell ref="VZC1:VZD1"/>
    <mergeCell ref="VYG1:VYH1"/>
    <mergeCell ref="VYI1:VYJ1"/>
    <mergeCell ref="VYK1:VYL1"/>
    <mergeCell ref="VYM1:VYN1"/>
    <mergeCell ref="VYO1:VYP1"/>
    <mergeCell ref="VYQ1:VYR1"/>
    <mergeCell ref="VXU1:VXV1"/>
    <mergeCell ref="VXW1:VXX1"/>
    <mergeCell ref="VXY1:VXZ1"/>
    <mergeCell ref="VYA1:VYB1"/>
    <mergeCell ref="VYC1:VYD1"/>
    <mergeCell ref="VYE1:VYF1"/>
    <mergeCell ref="WAC1:WAD1"/>
    <mergeCell ref="WAE1:WAF1"/>
    <mergeCell ref="WAG1:WAH1"/>
    <mergeCell ref="WAI1:WAJ1"/>
    <mergeCell ref="WAK1:WAL1"/>
    <mergeCell ref="WAM1:WAN1"/>
    <mergeCell ref="VZQ1:VZR1"/>
    <mergeCell ref="VZS1:VZT1"/>
    <mergeCell ref="VZU1:VZV1"/>
    <mergeCell ref="VZW1:VZX1"/>
    <mergeCell ref="VZY1:VZZ1"/>
    <mergeCell ref="WAA1:WAB1"/>
    <mergeCell ref="VZE1:VZF1"/>
    <mergeCell ref="VZG1:VZH1"/>
    <mergeCell ref="VZI1:VZJ1"/>
    <mergeCell ref="VZK1:VZL1"/>
    <mergeCell ref="VZM1:VZN1"/>
    <mergeCell ref="VZO1:VZP1"/>
    <mergeCell ref="WBM1:WBN1"/>
    <mergeCell ref="WBO1:WBP1"/>
    <mergeCell ref="WBQ1:WBR1"/>
    <mergeCell ref="WBS1:WBT1"/>
    <mergeCell ref="WBU1:WBV1"/>
    <mergeCell ref="WBW1:WBX1"/>
    <mergeCell ref="WBA1:WBB1"/>
    <mergeCell ref="WBC1:WBD1"/>
    <mergeCell ref="WBE1:WBF1"/>
    <mergeCell ref="WBG1:WBH1"/>
    <mergeCell ref="WBI1:WBJ1"/>
    <mergeCell ref="WBK1:WBL1"/>
    <mergeCell ref="WAO1:WAP1"/>
    <mergeCell ref="WAQ1:WAR1"/>
    <mergeCell ref="WAS1:WAT1"/>
    <mergeCell ref="WAU1:WAV1"/>
    <mergeCell ref="WAW1:WAX1"/>
    <mergeCell ref="WAY1:WAZ1"/>
    <mergeCell ref="WCW1:WCX1"/>
    <mergeCell ref="WCY1:WCZ1"/>
    <mergeCell ref="WDA1:WDB1"/>
    <mergeCell ref="WDC1:WDD1"/>
    <mergeCell ref="WDE1:WDF1"/>
    <mergeCell ref="WDG1:WDH1"/>
    <mergeCell ref="WCK1:WCL1"/>
    <mergeCell ref="WCM1:WCN1"/>
    <mergeCell ref="WCO1:WCP1"/>
    <mergeCell ref="WCQ1:WCR1"/>
    <mergeCell ref="WCS1:WCT1"/>
    <mergeCell ref="WCU1:WCV1"/>
    <mergeCell ref="WBY1:WBZ1"/>
    <mergeCell ref="WCA1:WCB1"/>
    <mergeCell ref="WCC1:WCD1"/>
    <mergeCell ref="WCE1:WCF1"/>
    <mergeCell ref="WCG1:WCH1"/>
    <mergeCell ref="WCI1:WCJ1"/>
    <mergeCell ref="WEG1:WEH1"/>
    <mergeCell ref="WEI1:WEJ1"/>
    <mergeCell ref="WEK1:WEL1"/>
    <mergeCell ref="WEM1:WEN1"/>
    <mergeCell ref="WEO1:WEP1"/>
    <mergeCell ref="WEQ1:WER1"/>
    <mergeCell ref="WDU1:WDV1"/>
    <mergeCell ref="WDW1:WDX1"/>
    <mergeCell ref="WDY1:WDZ1"/>
    <mergeCell ref="WEA1:WEB1"/>
    <mergeCell ref="WEC1:WED1"/>
    <mergeCell ref="WEE1:WEF1"/>
    <mergeCell ref="WDI1:WDJ1"/>
    <mergeCell ref="WDK1:WDL1"/>
    <mergeCell ref="WDM1:WDN1"/>
    <mergeCell ref="WDO1:WDP1"/>
    <mergeCell ref="WDQ1:WDR1"/>
    <mergeCell ref="WDS1:WDT1"/>
    <mergeCell ref="WFQ1:WFR1"/>
    <mergeCell ref="WFS1:WFT1"/>
    <mergeCell ref="WFU1:WFV1"/>
    <mergeCell ref="WFW1:WFX1"/>
    <mergeCell ref="WFY1:WFZ1"/>
    <mergeCell ref="WGA1:WGB1"/>
    <mergeCell ref="WFE1:WFF1"/>
    <mergeCell ref="WFG1:WFH1"/>
    <mergeCell ref="WFI1:WFJ1"/>
    <mergeCell ref="WFK1:WFL1"/>
    <mergeCell ref="WFM1:WFN1"/>
    <mergeCell ref="WFO1:WFP1"/>
    <mergeCell ref="WES1:WET1"/>
    <mergeCell ref="WEU1:WEV1"/>
    <mergeCell ref="WEW1:WEX1"/>
    <mergeCell ref="WEY1:WEZ1"/>
    <mergeCell ref="WFA1:WFB1"/>
    <mergeCell ref="WFC1:WFD1"/>
    <mergeCell ref="WHA1:WHB1"/>
    <mergeCell ref="WHC1:WHD1"/>
    <mergeCell ref="WHE1:WHF1"/>
    <mergeCell ref="WHG1:WHH1"/>
    <mergeCell ref="WHI1:WHJ1"/>
    <mergeCell ref="WHK1:WHL1"/>
    <mergeCell ref="WGO1:WGP1"/>
    <mergeCell ref="WGQ1:WGR1"/>
    <mergeCell ref="WGS1:WGT1"/>
    <mergeCell ref="WGU1:WGV1"/>
    <mergeCell ref="WGW1:WGX1"/>
    <mergeCell ref="WGY1:WGZ1"/>
    <mergeCell ref="WGC1:WGD1"/>
    <mergeCell ref="WGE1:WGF1"/>
    <mergeCell ref="WGG1:WGH1"/>
    <mergeCell ref="WGI1:WGJ1"/>
    <mergeCell ref="WGK1:WGL1"/>
    <mergeCell ref="WGM1:WGN1"/>
    <mergeCell ref="WIK1:WIL1"/>
    <mergeCell ref="WIM1:WIN1"/>
    <mergeCell ref="WIO1:WIP1"/>
    <mergeCell ref="WIQ1:WIR1"/>
    <mergeCell ref="WIS1:WIT1"/>
    <mergeCell ref="WIU1:WIV1"/>
    <mergeCell ref="WHY1:WHZ1"/>
    <mergeCell ref="WIA1:WIB1"/>
    <mergeCell ref="WIC1:WID1"/>
    <mergeCell ref="WIE1:WIF1"/>
    <mergeCell ref="WIG1:WIH1"/>
    <mergeCell ref="WII1:WIJ1"/>
    <mergeCell ref="WHM1:WHN1"/>
    <mergeCell ref="WHO1:WHP1"/>
    <mergeCell ref="WHQ1:WHR1"/>
    <mergeCell ref="WHS1:WHT1"/>
    <mergeCell ref="WHU1:WHV1"/>
    <mergeCell ref="WHW1:WHX1"/>
    <mergeCell ref="WJU1:WJV1"/>
    <mergeCell ref="WJW1:WJX1"/>
    <mergeCell ref="WJY1:WJZ1"/>
    <mergeCell ref="WKA1:WKB1"/>
    <mergeCell ref="WKC1:WKD1"/>
    <mergeCell ref="WKE1:WKF1"/>
    <mergeCell ref="WJI1:WJJ1"/>
    <mergeCell ref="WJK1:WJL1"/>
    <mergeCell ref="WJM1:WJN1"/>
    <mergeCell ref="WJO1:WJP1"/>
    <mergeCell ref="WJQ1:WJR1"/>
    <mergeCell ref="WJS1:WJT1"/>
    <mergeCell ref="WIW1:WIX1"/>
    <mergeCell ref="WIY1:WIZ1"/>
    <mergeCell ref="WJA1:WJB1"/>
    <mergeCell ref="WJC1:WJD1"/>
    <mergeCell ref="WJE1:WJF1"/>
    <mergeCell ref="WJG1:WJH1"/>
    <mergeCell ref="WLE1:WLF1"/>
    <mergeCell ref="WLG1:WLH1"/>
    <mergeCell ref="WLI1:WLJ1"/>
    <mergeCell ref="WLK1:WLL1"/>
    <mergeCell ref="WLM1:WLN1"/>
    <mergeCell ref="WLO1:WLP1"/>
    <mergeCell ref="WKS1:WKT1"/>
    <mergeCell ref="WKU1:WKV1"/>
    <mergeCell ref="WKW1:WKX1"/>
    <mergeCell ref="WKY1:WKZ1"/>
    <mergeCell ref="WLA1:WLB1"/>
    <mergeCell ref="WLC1:WLD1"/>
    <mergeCell ref="WKG1:WKH1"/>
    <mergeCell ref="WKI1:WKJ1"/>
    <mergeCell ref="WKK1:WKL1"/>
    <mergeCell ref="WKM1:WKN1"/>
    <mergeCell ref="WKO1:WKP1"/>
    <mergeCell ref="WKQ1:WKR1"/>
    <mergeCell ref="WMO1:WMP1"/>
    <mergeCell ref="WMQ1:WMR1"/>
    <mergeCell ref="WMS1:WMT1"/>
    <mergeCell ref="WMU1:WMV1"/>
    <mergeCell ref="WMW1:WMX1"/>
    <mergeCell ref="WMY1:WMZ1"/>
    <mergeCell ref="WMC1:WMD1"/>
    <mergeCell ref="WME1:WMF1"/>
    <mergeCell ref="WMG1:WMH1"/>
    <mergeCell ref="WMI1:WMJ1"/>
    <mergeCell ref="WMK1:WML1"/>
    <mergeCell ref="WMM1:WMN1"/>
    <mergeCell ref="WLQ1:WLR1"/>
    <mergeCell ref="WLS1:WLT1"/>
    <mergeCell ref="WLU1:WLV1"/>
    <mergeCell ref="WLW1:WLX1"/>
    <mergeCell ref="WLY1:WLZ1"/>
    <mergeCell ref="WMA1:WMB1"/>
    <mergeCell ref="WNY1:WNZ1"/>
    <mergeCell ref="WOA1:WOB1"/>
    <mergeCell ref="WOC1:WOD1"/>
    <mergeCell ref="WOE1:WOF1"/>
    <mergeCell ref="WOG1:WOH1"/>
    <mergeCell ref="WOI1:WOJ1"/>
    <mergeCell ref="WNM1:WNN1"/>
    <mergeCell ref="WNO1:WNP1"/>
    <mergeCell ref="WNQ1:WNR1"/>
    <mergeCell ref="WNS1:WNT1"/>
    <mergeCell ref="WNU1:WNV1"/>
    <mergeCell ref="WNW1:WNX1"/>
    <mergeCell ref="WNA1:WNB1"/>
    <mergeCell ref="WNC1:WND1"/>
    <mergeCell ref="WNE1:WNF1"/>
    <mergeCell ref="WNG1:WNH1"/>
    <mergeCell ref="WNI1:WNJ1"/>
    <mergeCell ref="WNK1:WNL1"/>
    <mergeCell ref="WPI1:WPJ1"/>
    <mergeCell ref="WPK1:WPL1"/>
    <mergeCell ref="WPM1:WPN1"/>
    <mergeCell ref="WPO1:WPP1"/>
    <mergeCell ref="WPQ1:WPR1"/>
    <mergeCell ref="WPS1:WPT1"/>
    <mergeCell ref="WOW1:WOX1"/>
    <mergeCell ref="WOY1:WOZ1"/>
    <mergeCell ref="WPA1:WPB1"/>
    <mergeCell ref="WPC1:WPD1"/>
    <mergeCell ref="WPE1:WPF1"/>
    <mergeCell ref="WPG1:WPH1"/>
    <mergeCell ref="WOK1:WOL1"/>
    <mergeCell ref="WOM1:WON1"/>
    <mergeCell ref="WOO1:WOP1"/>
    <mergeCell ref="WOQ1:WOR1"/>
    <mergeCell ref="WOS1:WOT1"/>
    <mergeCell ref="WOU1:WOV1"/>
    <mergeCell ref="WQS1:WQT1"/>
    <mergeCell ref="WQU1:WQV1"/>
    <mergeCell ref="WQW1:WQX1"/>
    <mergeCell ref="WQY1:WQZ1"/>
    <mergeCell ref="WRA1:WRB1"/>
    <mergeCell ref="WRC1:WRD1"/>
    <mergeCell ref="WQG1:WQH1"/>
    <mergeCell ref="WQI1:WQJ1"/>
    <mergeCell ref="WQK1:WQL1"/>
    <mergeCell ref="WQM1:WQN1"/>
    <mergeCell ref="WQO1:WQP1"/>
    <mergeCell ref="WQQ1:WQR1"/>
    <mergeCell ref="WPU1:WPV1"/>
    <mergeCell ref="WPW1:WPX1"/>
    <mergeCell ref="WPY1:WPZ1"/>
    <mergeCell ref="WQA1:WQB1"/>
    <mergeCell ref="WQC1:WQD1"/>
    <mergeCell ref="WQE1:WQF1"/>
    <mergeCell ref="WSC1:WSD1"/>
    <mergeCell ref="WSE1:WSF1"/>
    <mergeCell ref="WSG1:WSH1"/>
    <mergeCell ref="WSI1:WSJ1"/>
    <mergeCell ref="WSK1:WSL1"/>
    <mergeCell ref="WSM1:WSN1"/>
    <mergeCell ref="WRQ1:WRR1"/>
    <mergeCell ref="WRS1:WRT1"/>
    <mergeCell ref="WRU1:WRV1"/>
    <mergeCell ref="WRW1:WRX1"/>
    <mergeCell ref="WRY1:WRZ1"/>
    <mergeCell ref="WSA1:WSB1"/>
    <mergeCell ref="WRE1:WRF1"/>
    <mergeCell ref="WRG1:WRH1"/>
    <mergeCell ref="WRI1:WRJ1"/>
    <mergeCell ref="WRK1:WRL1"/>
    <mergeCell ref="WRM1:WRN1"/>
    <mergeCell ref="WRO1:WRP1"/>
    <mergeCell ref="WTM1:WTN1"/>
    <mergeCell ref="WTO1:WTP1"/>
    <mergeCell ref="WTQ1:WTR1"/>
    <mergeCell ref="WTS1:WTT1"/>
    <mergeCell ref="WTU1:WTV1"/>
    <mergeCell ref="WTW1:WTX1"/>
    <mergeCell ref="WTA1:WTB1"/>
    <mergeCell ref="WTC1:WTD1"/>
    <mergeCell ref="WTE1:WTF1"/>
    <mergeCell ref="WTG1:WTH1"/>
    <mergeCell ref="WTI1:WTJ1"/>
    <mergeCell ref="WTK1:WTL1"/>
    <mergeCell ref="WSO1:WSP1"/>
    <mergeCell ref="WSQ1:WSR1"/>
    <mergeCell ref="WSS1:WST1"/>
    <mergeCell ref="WSU1:WSV1"/>
    <mergeCell ref="WSW1:WSX1"/>
    <mergeCell ref="WSY1:WSZ1"/>
    <mergeCell ref="WUW1:WUX1"/>
    <mergeCell ref="WUY1:WUZ1"/>
    <mergeCell ref="WVA1:WVB1"/>
    <mergeCell ref="WVC1:WVD1"/>
    <mergeCell ref="WVE1:WVF1"/>
    <mergeCell ref="WVG1:WVH1"/>
    <mergeCell ref="WUK1:WUL1"/>
    <mergeCell ref="WUM1:WUN1"/>
    <mergeCell ref="WUO1:WUP1"/>
    <mergeCell ref="WUQ1:WUR1"/>
    <mergeCell ref="WUS1:WUT1"/>
    <mergeCell ref="WUU1:WUV1"/>
    <mergeCell ref="WTY1:WTZ1"/>
    <mergeCell ref="WUA1:WUB1"/>
    <mergeCell ref="WUC1:WUD1"/>
    <mergeCell ref="WUE1:WUF1"/>
    <mergeCell ref="WUG1:WUH1"/>
    <mergeCell ref="WUI1:WUJ1"/>
    <mergeCell ref="WWG1:WWH1"/>
    <mergeCell ref="WWI1:WWJ1"/>
    <mergeCell ref="WWK1:WWL1"/>
    <mergeCell ref="WWM1:WWN1"/>
    <mergeCell ref="WWO1:WWP1"/>
    <mergeCell ref="WWQ1:WWR1"/>
    <mergeCell ref="WVU1:WVV1"/>
    <mergeCell ref="WVW1:WVX1"/>
    <mergeCell ref="WVY1:WVZ1"/>
    <mergeCell ref="WWA1:WWB1"/>
    <mergeCell ref="WWC1:WWD1"/>
    <mergeCell ref="WWE1:WWF1"/>
    <mergeCell ref="WVI1:WVJ1"/>
    <mergeCell ref="WVK1:WVL1"/>
    <mergeCell ref="WVM1:WVN1"/>
    <mergeCell ref="WVO1:WVP1"/>
    <mergeCell ref="WVQ1:WVR1"/>
    <mergeCell ref="WVS1:WVT1"/>
    <mergeCell ref="WXQ1:WXR1"/>
    <mergeCell ref="WXS1:WXT1"/>
    <mergeCell ref="WXU1:WXV1"/>
    <mergeCell ref="WXW1:WXX1"/>
    <mergeCell ref="WXY1:WXZ1"/>
    <mergeCell ref="WYA1:WYB1"/>
    <mergeCell ref="WXE1:WXF1"/>
    <mergeCell ref="WXG1:WXH1"/>
    <mergeCell ref="WXI1:WXJ1"/>
    <mergeCell ref="WXK1:WXL1"/>
    <mergeCell ref="WXM1:WXN1"/>
    <mergeCell ref="WXO1:WXP1"/>
    <mergeCell ref="WWS1:WWT1"/>
    <mergeCell ref="WWU1:WWV1"/>
    <mergeCell ref="WWW1:WWX1"/>
    <mergeCell ref="WWY1:WWZ1"/>
    <mergeCell ref="WXA1:WXB1"/>
    <mergeCell ref="WXC1:WXD1"/>
    <mergeCell ref="WZA1:WZB1"/>
    <mergeCell ref="WZC1:WZD1"/>
    <mergeCell ref="WZE1:WZF1"/>
    <mergeCell ref="WZG1:WZH1"/>
    <mergeCell ref="WZI1:WZJ1"/>
    <mergeCell ref="WZK1:WZL1"/>
    <mergeCell ref="WYO1:WYP1"/>
    <mergeCell ref="WYQ1:WYR1"/>
    <mergeCell ref="WYS1:WYT1"/>
    <mergeCell ref="WYU1:WYV1"/>
    <mergeCell ref="WYW1:WYX1"/>
    <mergeCell ref="WYY1:WYZ1"/>
    <mergeCell ref="WYC1:WYD1"/>
    <mergeCell ref="WYE1:WYF1"/>
    <mergeCell ref="WYG1:WYH1"/>
    <mergeCell ref="WYI1:WYJ1"/>
    <mergeCell ref="WYK1:WYL1"/>
    <mergeCell ref="WYM1:WYN1"/>
    <mergeCell ref="XAK1:XAL1"/>
    <mergeCell ref="XAM1:XAN1"/>
    <mergeCell ref="XAO1:XAP1"/>
    <mergeCell ref="XAQ1:XAR1"/>
    <mergeCell ref="XAS1:XAT1"/>
    <mergeCell ref="XAU1:XAV1"/>
    <mergeCell ref="WZY1:WZZ1"/>
    <mergeCell ref="XAA1:XAB1"/>
    <mergeCell ref="XAC1:XAD1"/>
    <mergeCell ref="XAE1:XAF1"/>
    <mergeCell ref="XAG1:XAH1"/>
    <mergeCell ref="XAI1:XAJ1"/>
    <mergeCell ref="WZM1:WZN1"/>
    <mergeCell ref="WZO1:WZP1"/>
    <mergeCell ref="WZQ1:WZR1"/>
    <mergeCell ref="WZS1:WZT1"/>
    <mergeCell ref="WZU1:WZV1"/>
    <mergeCell ref="WZW1:WZX1"/>
    <mergeCell ref="XBU1:XBV1"/>
    <mergeCell ref="XBW1:XBX1"/>
    <mergeCell ref="XBY1:XBZ1"/>
    <mergeCell ref="XCA1:XCB1"/>
    <mergeCell ref="XCC1:XCD1"/>
    <mergeCell ref="XCE1:XCF1"/>
    <mergeCell ref="XBI1:XBJ1"/>
    <mergeCell ref="XBK1:XBL1"/>
    <mergeCell ref="XBM1:XBN1"/>
    <mergeCell ref="XBO1:XBP1"/>
    <mergeCell ref="XBQ1:XBR1"/>
    <mergeCell ref="XBS1:XBT1"/>
    <mergeCell ref="XAW1:XAX1"/>
    <mergeCell ref="XAY1:XAZ1"/>
    <mergeCell ref="XBA1:XBB1"/>
    <mergeCell ref="XBC1:XBD1"/>
    <mergeCell ref="XBE1:XBF1"/>
    <mergeCell ref="XBG1:XBH1"/>
    <mergeCell ref="XDE1:XDF1"/>
    <mergeCell ref="XDG1:XDH1"/>
    <mergeCell ref="XDI1:XDJ1"/>
    <mergeCell ref="XDK1:XDL1"/>
    <mergeCell ref="XDM1:XDN1"/>
    <mergeCell ref="XDO1:XDP1"/>
    <mergeCell ref="XCS1:XCT1"/>
    <mergeCell ref="XCU1:XCV1"/>
    <mergeCell ref="XCW1:XCX1"/>
    <mergeCell ref="XCY1:XCZ1"/>
    <mergeCell ref="XDA1:XDB1"/>
    <mergeCell ref="XDC1:XDD1"/>
    <mergeCell ref="XCG1:XCH1"/>
    <mergeCell ref="XCI1:XCJ1"/>
    <mergeCell ref="XCK1:XCL1"/>
    <mergeCell ref="XCM1:XCN1"/>
    <mergeCell ref="XCO1:XCP1"/>
    <mergeCell ref="XCQ1:XCR1"/>
    <mergeCell ref="XFA1:XFB1"/>
    <mergeCell ref="XFC1:XFD1"/>
    <mergeCell ref="XEO1:XEP1"/>
    <mergeCell ref="XEQ1:XER1"/>
    <mergeCell ref="XES1:XET1"/>
    <mergeCell ref="XEU1:XEV1"/>
    <mergeCell ref="XEW1:XEX1"/>
    <mergeCell ref="XEY1:XEZ1"/>
    <mergeCell ref="XEC1:XED1"/>
    <mergeCell ref="XEE1:XEF1"/>
    <mergeCell ref="XEG1:XEH1"/>
    <mergeCell ref="XEI1:XEJ1"/>
    <mergeCell ref="XEK1:XEL1"/>
    <mergeCell ref="XEM1:XEN1"/>
    <mergeCell ref="XDQ1:XDR1"/>
    <mergeCell ref="XDS1:XDT1"/>
    <mergeCell ref="XDU1:XDV1"/>
    <mergeCell ref="XDW1:XDX1"/>
    <mergeCell ref="XDY1:XDZ1"/>
    <mergeCell ref="XEA1:XEB1"/>
  </mergeCells>
  <hyperlinks>
    <hyperlink ref="A6" r:id="rId1" display="https://evolutionmining.com.au/board-charter/" xr:uid="{3F8BDCBD-CCB2-4822-A4C8-7516AD25D98C}"/>
    <hyperlink ref="A5" r:id="rId2" display="https://evolutionmining.com.au/audit-charter/" xr:uid="{010ED071-B5CB-420C-9B85-391F8C8104E8}"/>
    <hyperlink ref="A21" r:id="rId3" display="https://evolutionmining.com.au/nom-rem-charter/" xr:uid="{ECA1E898-05FE-473E-8AE1-B59CBFFDC819}"/>
    <hyperlink ref="A28" r:id="rId4" display="https://evolutionmining.com.au/risk-sustain-charter/" xr:uid="{0FA1D049-BAD6-4D8E-8D17-CA9124053325}"/>
    <hyperlink ref="A38" r:id="rId5" display="https://evolutionmining.com.au/tsf-gov-comm-board-charter/" xr:uid="{1CCE0753-7AF7-4A0A-87E6-B5D2DA157953}"/>
    <hyperlink ref="A7" r:id="rId6" display="https://evolutionmining.com.au/board-of-conduct/" xr:uid="{9BA354AF-8936-483C-BD70-5514AFA3A9A1}"/>
    <hyperlink ref="A9" r:id="rId7" display="https://evolutionmining.com.au/comm-relations-policy/" xr:uid="{AE375EE9-BE2B-4880-92FF-C1F4183E0945}"/>
    <hyperlink ref="A13" r:id="rId8" display="https://evolutionmining.com.au/cont-disclosure-policy/" xr:uid="{3C08D553-E075-46F2-B163-8D2FDC87C6A3}"/>
    <hyperlink ref="A16" r:id="rId9" display="https://evolutionmining.com.au/diversity-inc-policy/" xr:uid="{C99B9DE6-658F-47C7-8B79-674F9FF600EB}"/>
    <hyperlink ref="A17" r:id="rId10" display="https://evolutionmining.com.au/empl-code-conduct/" xr:uid="{AE453A80-B58F-4451-A452-BC8015C1DF5F}"/>
    <hyperlink ref="A18" r:id="rId11" display="https://evolutionmining.com.au/ext-comms-policy/" xr:uid="{386B6C01-DF1B-4DDE-BCE8-CF9382027D3B}"/>
    <hyperlink ref="A29" r:id="rId12" display="https://evolutionmining.com.au/securities-trading-policy-2/" xr:uid="{831B38DE-F0C6-4D32-8A3F-89D2B31564CE}"/>
    <hyperlink ref="A30" r:id="rId13" display="https://evolutionmining.com.au/sholder-comm-policy/" xr:uid="{22F1FDBD-8F49-4C4E-A462-DFABA20FC672}"/>
    <hyperlink ref="A31" r:id="rId14" display="https://evolutionmining.com.au/social-media-policy/" xr:uid="{9CBBC640-F13E-4F18-97B6-3720E4B7DD1F}"/>
    <hyperlink ref="A33" r:id="rId15" display="https://evolutionmining.com.au/wp-content/uploads/2020/12/Supplier-Code-of-Conduct-Final-1.pdf" xr:uid="{FF28993A-E3B6-486D-8B99-D200AB4DC3DC}"/>
    <hyperlink ref="A32" r:id="rId16" display="https://evolutionmining.com.au/strat-plan-policy/" xr:uid="{095707BF-C706-488F-BBD6-E8655457C3F7}"/>
    <hyperlink ref="A36" r:id="rId17" display="https://evolutionmining.com.au/env-sustain-policy/" xr:uid="{5D66AAB5-FAC4-4B96-A01B-172205890CDF}"/>
    <hyperlink ref="A40" r:id="rId18" display="https://evolutionmining.com.au/whistleblower-policy/" xr:uid="{362FBE0C-A81A-4C3B-A326-B2572857D374}"/>
    <hyperlink ref="A10" r:id="rId19" display="https://evolutionmining.com.au/wp-content/uploads/2015/04/amended_constitution_final_12_oct_2010_evn.pdf" xr:uid="{4D35BB14-C5FB-452D-A268-B8DD8CE12143}"/>
    <hyperlink ref="A8" r:id="rId20" display="https://evolutionmining.com.au/climate-risk-statement/" xr:uid="{AD2A26BC-B7C7-4EB6-BE9F-72E4B7C6738D}"/>
    <hyperlink ref="A15" r:id="rId21" xr:uid="{F7CC435D-1437-4017-A9D0-5E51288C5B27}"/>
    <hyperlink ref="A20" r:id="rId22" display="https://evolutionmining.com.au/wp-content/uploads/2020/12/Modern-Slavery-Statement-Final-1.pdf" xr:uid="{ABB7F80D-40C2-41D8-A687-4A9C04A683B1}"/>
    <hyperlink ref="A26" r:id="rId23" display="https://evolutionmining.com.au/wp-content/uploads/2020/12/Procurement-Statement-Final-1.pdf" xr:uid="{6DB8EAD1-1876-4D43-829A-3327400515FA}"/>
    <hyperlink ref="A39" r:id="rId24" display="https://evolutionmining.com.au/wp-content/uploads/2020/11/4.2.2-EVN-Tax-Governance-statement-2020.pdf" xr:uid="{F400E274-D429-4F0B-998A-8F643829B845}"/>
    <hyperlink ref="A35" r:id="rId25" display="https://evolutionmining.com.au/wp-content/uploads/2020/09/EVN_COR_STD_001-Sustainability-Performance-Standards.pdf" xr:uid="{8247A301-2357-47DD-B4F5-9DC7DFF2F9FF}"/>
    <hyperlink ref="A41" r:id="rId26" display="https://evolutionmining.com.au/wp-content/uploads/2020/04/EVN-PRO-PC-011-Whistleblower-Standard.pdf" xr:uid="{93D85182-F3A6-4104-AF06-D27C49DD7C1A}"/>
    <hyperlink ref="A34" r:id="rId27" display="Supplier Terms and Conditions" xr:uid="{546E4060-95FA-47D2-B70F-496318E0DB40}"/>
    <hyperlink ref="A22" r:id="rId28" xr:uid="{3C351C5B-64BC-47C3-8C9B-F622393F548C}"/>
    <hyperlink ref="A12" r:id="rId29" xr:uid="{EC6CD3CF-E5F2-40BD-8FB0-0724F9540FB3}"/>
    <hyperlink ref="A25" r:id="rId30" xr:uid="{9D81DBAD-5AB0-4629-9E7B-588F5D5A4820}"/>
    <hyperlink ref="A24" r:id="rId31" xr:uid="{BA43C3D6-7E07-4D2A-9D5E-E24EFDB2A7DD}"/>
    <hyperlink ref="A37" r:id="rId32" display="Sustainability" xr:uid="{18FFD967-CFE3-47E3-8886-344A3EBEF6B1}"/>
    <hyperlink ref="A14" r:id="rId33" xr:uid="{FC8270E1-CAAD-4F37-BC65-8C62C69F3C69}"/>
    <hyperlink ref="A23" r:id="rId34" xr:uid="{532F29B4-2B3D-43AA-A395-126F74400B57}"/>
    <hyperlink ref="A4" r:id="rId35" display="https://evolutionmining.com.au/corruption-policy/" xr:uid="{A653E288-90C6-431A-B8ED-6EA9B1BD4374}"/>
    <hyperlink ref="A11" r:id="rId36" xr:uid="{D0F21ED6-D5A3-47D9-8F2C-78E5952F7F7B}"/>
    <hyperlink ref="A27" r:id="rId37" xr:uid="{20E5AF00-752B-4B9E-9C7D-57D94139A175}"/>
    <hyperlink ref="A19" r:id="rId38" xr:uid="{48DA3E44-EA44-4A33-84BF-5C6445B9C2C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67D2A-D3B7-4457-B40A-0597E040AD12}">
  <sheetPr codeName="Sheet7">
    <tabColor rgb="FF9BAFB5"/>
  </sheetPr>
  <dimension ref="A1:M143"/>
  <sheetViews>
    <sheetView zoomScaleNormal="100" workbookViewId="0">
      <selection activeCell="C1" sqref="C1"/>
    </sheetView>
  </sheetViews>
  <sheetFormatPr defaultColWidth="0" defaultRowHeight="14.25" zeroHeight="1" x14ac:dyDescent="0.25"/>
  <cols>
    <col min="1" max="1" width="24.7109375" style="187" customWidth="1"/>
    <col min="2" max="2" width="19.5703125" style="187" bestFit="1" customWidth="1"/>
    <col min="3" max="3" width="78.42578125" style="203" customWidth="1"/>
    <col min="4" max="4" width="44.140625" style="186" customWidth="1"/>
    <col min="5" max="5" width="113.5703125" style="186" customWidth="1"/>
    <col min="6" max="6" width="21.5703125" style="187" bestFit="1" customWidth="1"/>
    <col min="7" max="7" width="22" style="204" bestFit="1" customWidth="1"/>
    <col min="8" max="8" width="17.7109375" style="204" bestFit="1" customWidth="1"/>
    <col min="9" max="11" width="8.7109375" style="13" customWidth="1"/>
    <col min="12" max="13" width="0" style="13" hidden="1" customWidth="1"/>
    <col min="14" max="16384" width="8.7109375" style="13" hidden="1"/>
  </cols>
  <sheetData>
    <row r="1" spans="1:11" s="192" customFormat="1" ht="26.25" x14ac:dyDescent="0.25">
      <c r="A1" s="579" t="s">
        <v>10</v>
      </c>
      <c r="B1" s="579"/>
      <c r="C1" s="199"/>
      <c r="D1" s="200"/>
      <c r="E1" s="200"/>
      <c r="F1" s="193"/>
      <c r="G1" s="198"/>
      <c r="H1" s="198"/>
      <c r="I1" s="13"/>
      <c r="J1" s="13"/>
      <c r="K1" s="13"/>
    </row>
    <row r="2" spans="1:11" s="192" customFormat="1" ht="77.25" customHeight="1" x14ac:dyDescent="0.25">
      <c r="A2" s="580" t="s">
        <v>1013</v>
      </c>
      <c r="B2" s="580"/>
      <c r="C2" s="580"/>
      <c r="D2" s="580"/>
      <c r="E2" s="580"/>
      <c r="F2" s="193"/>
      <c r="G2" s="198"/>
      <c r="H2" s="198"/>
      <c r="I2" s="13"/>
      <c r="J2" s="13"/>
      <c r="K2" s="13"/>
    </row>
    <row r="3" spans="1:11" s="192" customFormat="1" x14ac:dyDescent="0.25">
      <c r="A3" s="530"/>
      <c r="B3" s="530"/>
      <c r="C3" s="530"/>
      <c r="D3" s="530"/>
      <c r="E3" s="530"/>
      <c r="F3" s="193"/>
      <c r="G3" s="198"/>
      <c r="H3" s="198"/>
      <c r="I3" s="13"/>
      <c r="J3" s="13"/>
      <c r="K3" s="13"/>
    </row>
    <row r="4" spans="1:11" s="202" customFormat="1" ht="58.5" customHeight="1" x14ac:dyDescent="0.25">
      <c r="A4" s="205" t="s">
        <v>86</v>
      </c>
      <c r="B4" s="205" t="s">
        <v>87</v>
      </c>
      <c r="C4" s="206" t="s">
        <v>88</v>
      </c>
      <c r="D4" s="206" t="s">
        <v>6</v>
      </c>
      <c r="E4" s="206" t="s">
        <v>89</v>
      </c>
      <c r="F4" s="205" t="s">
        <v>90</v>
      </c>
      <c r="G4" s="205" t="s">
        <v>91</v>
      </c>
      <c r="H4" s="205" t="s">
        <v>92</v>
      </c>
      <c r="I4" s="201"/>
      <c r="J4" s="201"/>
      <c r="K4" s="201"/>
    </row>
    <row r="5" spans="1:11" s="192" customFormat="1" ht="14.45" customHeight="1" x14ac:dyDescent="0.25">
      <c r="A5" s="207" t="s">
        <v>93</v>
      </c>
      <c r="B5" s="208" t="s">
        <v>94</v>
      </c>
      <c r="C5" s="209" t="s">
        <v>95</v>
      </c>
      <c r="D5" s="210" t="s">
        <v>96</v>
      </c>
      <c r="E5" s="215" t="s">
        <v>97</v>
      </c>
      <c r="F5" s="208"/>
      <c r="G5" s="208"/>
      <c r="H5" s="208"/>
      <c r="I5" s="13"/>
      <c r="J5" s="13"/>
      <c r="K5" s="13"/>
    </row>
    <row r="6" spans="1:11" s="192" customFormat="1" ht="28.5" x14ac:dyDescent="0.25">
      <c r="A6" s="207" t="s">
        <v>93</v>
      </c>
      <c r="B6" s="208" t="s">
        <v>98</v>
      </c>
      <c r="C6" s="209" t="s">
        <v>99</v>
      </c>
      <c r="D6" s="210" t="s">
        <v>100</v>
      </c>
      <c r="E6" s="215" t="s">
        <v>101</v>
      </c>
      <c r="F6" s="208"/>
      <c r="G6" s="208"/>
      <c r="H6" s="208"/>
      <c r="I6" s="13"/>
      <c r="J6" s="13"/>
      <c r="K6" s="13"/>
    </row>
    <row r="7" spans="1:11" s="192" customFormat="1" ht="28.5" x14ac:dyDescent="0.25">
      <c r="A7" s="207" t="s">
        <v>93</v>
      </c>
      <c r="B7" s="208" t="s">
        <v>102</v>
      </c>
      <c r="C7" s="212" t="s">
        <v>103</v>
      </c>
      <c r="D7" s="210" t="s">
        <v>104</v>
      </c>
      <c r="E7" s="215" t="s">
        <v>105</v>
      </c>
      <c r="F7" s="213"/>
      <c r="G7" s="208"/>
      <c r="H7" s="208"/>
      <c r="I7" s="13"/>
      <c r="J7" s="13"/>
      <c r="K7" s="13"/>
    </row>
    <row r="8" spans="1:11" s="192" customFormat="1" ht="28.5" x14ac:dyDescent="0.25">
      <c r="A8" s="207" t="s">
        <v>93</v>
      </c>
      <c r="B8" s="208" t="s">
        <v>106</v>
      </c>
      <c r="C8" s="212" t="s">
        <v>107</v>
      </c>
      <c r="D8" s="210" t="s">
        <v>108</v>
      </c>
      <c r="E8" s="215" t="s">
        <v>109</v>
      </c>
      <c r="F8" s="213"/>
      <c r="G8" s="208"/>
      <c r="H8" s="208"/>
      <c r="I8" s="13"/>
      <c r="J8" s="13"/>
      <c r="K8" s="13"/>
    </row>
    <row r="9" spans="1:11" s="192" customFormat="1" ht="28.5" x14ac:dyDescent="0.25">
      <c r="A9" s="207" t="s">
        <v>93</v>
      </c>
      <c r="B9" s="208" t="s">
        <v>110</v>
      </c>
      <c r="C9" s="209" t="s">
        <v>111</v>
      </c>
      <c r="D9" s="210" t="s">
        <v>112</v>
      </c>
      <c r="E9" s="215" t="s">
        <v>113</v>
      </c>
      <c r="F9" s="208"/>
      <c r="G9" s="208"/>
      <c r="H9" s="208"/>
      <c r="I9" s="13"/>
      <c r="J9" s="13"/>
      <c r="K9" s="13"/>
    </row>
    <row r="10" spans="1:11" s="192" customFormat="1" ht="42.75" x14ac:dyDescent="0.25">
      <c r="A10" s="207" t="s">
        <v>93</v>
      </c>
      <c r="B10" s="208" t="s">
        <v>114</v>
      </c>
      <c r="C10" s="209" t="s">
        <v>115</v>
      </c>
      <c r="D10" s="210" t="s">
        <v>116</v>
      </c>
      <c r="E10" s="215"/>
      <c r="F10" s="208"/>
      <c r="G10" s="208"/>
      <c r="H10" s="208">
        <v>8</v>
      </c>
      <c r="I10" s="13"/>
      <c r="J10" s="13"/>
      <c r="K10" s="13"/>
    </row>
    <row r="11" spans="1:11" s="192" customFormat="1" ht="42.75" x14ac:dyDescent="0.25">
      <c r="A11" s="207" t="s">
        <v>93</v>
      </c>
      <c r="B11" s="208" t="s">
        <v>117</v>
      </c>
      <c r="C11" s="209" t="s">
        <v>118</v>
      </c>
      <c r="D11" s="210" t="s">
        <v>116</v>
      </c>
      <c r="E11" s="215"/>
      <c r="F11" s="214"/>
      <c r="G11" s="208"/>
      <c r="H11" s="208"/>
      <c r="I11" s="13"/>
      <c r="J11" s="13"/>
      <c r="K11" s="13"/>
    </row>
    <row r="12" spans="1:11" s="192" customFormat="1" ht="57" x14ac:dyDescent="0.2">
      <c r="A12" s="207" t="s">
        <v>93</v>
      </c>
      <c r="B12" s="208" t="s">
        <v>119</v>
      </c>
      <c r="C12" s="209" t="s">
        <v>120</v>
      </c>
      <c r="D12" s="215" t="s">
        <v>121</v>
      </c>
      <c r="E12" s="539"/>
      <c r="F12" s="217" t="s">
        <v>122</v>
      </c>
      <c r="G12" s="208">
        <v>6</v>
      </c>
      <c r="H12" s="208" t="s">
        <v>123</v>
      </c>
      <c r="I12" s="13"/>
      <c r="J12" s="13"/>
      <c r="K12" s="13"/>
    </row>
    <row r="13" spans="1:11" s="192" customFormat="1" ht="57" x14ac:dyDescent="0.25">
      <c r="A13" s="207" t="s">
        <v>93</v>
      </c>
      <c r="B13" s="208" t="s">
        <v>124</v>
      </c>
      <c r="C13" s="209" t="s">
        <v>125</v>
      </c>
      <c r="D13" s="215" t="s">
        <v>126</v>
      </c>
      <c r="E13" s="215"/>
      <c r="F13" s="208"/>
      <c r="G13" s="208"/>
      <c r="H13" s="208"/>
      <c r="I13" s="13"/>
      <c r="J13" s="13"/>
      <c r="K13" s="13"/>
    </row>
    <row r="14" spans="1:11" s="192" customFormat="1" ht="28.5" x14ac:dyDescent="0.25">
      <c r="A14" s="207" t="s">
        <v>93</v>
      </c>
      <c r="B14" s="208" t="s">
        <v>127</v>
      </c>
      <c r="C14" s="209" t="s">
        <v>128</v>
      </c>
      <c r="D14" s="215" t="s">
        <v>129</v>
      </c>
      <c r="E14" s="215" t="s">
        <v>130</v>
      </c>
      <c r="F14" s="208"/>
      <c r="G14" s="208"/>
      <c r="H14" s="208"/>
      <c r="I14" s="13"/>
      <c r="J14" s="13"/>
      <c r="K14" s="13"/>
    </row>
    <row r="15" spans="1:11" s="192" customFormat="1" ht="42.75" x14ac:dyDescent="0.25">
      <c r="A15" s="207" t="s">
        <v>93</v>
      </c>
      <c r="B15" s="208" t="s">
        <v>131</v>
      </c>
      <c r="C15" s="209" t="s">
        <v>132</v>
      </c>
      <c r="D15" s="215" t="s">
        <v>129</v>
      </c>
      <c r="E15" s="215" t="s">
        <v>133</v>
      </c>
      <c r="F15" s="208"/>
      <c r="G15" s="208">
        <v>7</v>
      </c>
      <c r="H15" s="208">
        <v>12</v>
      </c>
      <c r="I15" s="13"/>
      <c r="J15" s="13"/>
      <c r="K15" s="13"/>
    </row>
    <row r="16" spans="1:11" s="192" customFormat="1" ht="99.75" x14ac:dyDescent="0.25">
      <c r="A16" s="207" t="s">
        <v>93</v>
      </c>
      <c r="B16" s="208" t="s">
        <v>134</v>
      </c>
      <c r="C16" s="209" t="s">
        <v>135</v>
      </c>
      <c r="D16" s="215" t="s">
        <v>129</v>
      </c>
      <c r="E16" s="215" t="s">
        <v>136</v>
      </c>
      <c r="F16" s="213"/>
      <c r="G16" s="208"/>
      <c r="H16" s="208">
        <v>17</v>
      </c>
      <c r="I16" s="13"/>
      <c r="J16" s="13"/>
      <c r="K16" s="13"/>
    </row>
    <row r="17" spans="1:11" s="192" customFormat="1" x14ac:dyDescent="0.25">
      <c r="A17" s="207" t="s">
        <v>93</v>
      </c>
      <c r="B17" s="208" t="s">
        <v>137</v>
      </c>
      <c r="C17" s="209" t="s">
        <v>138</v>
      </c>
      <c r="D17" s="215" t="s">
        <v>129</v>
      </c>
      <c r="E17" s="215" t="s">
        <v>139</v>
      </c>
      <c r="F17" s="213"/>
      <c r="G17" s="208"/>
      <c r="H17" s="208">
        <v>17</v>
      </c>
      <c r="I17" s="13"/>
      <c r="J17" s="13"/>
      <c r="K17" s="13"/>
    </row>
    <row r="18" spans="1:11" s="192" customFormat="1" x14ac:dyDescent="0.25">
      <c r="A18" s="207" t="s">
        <v>140</v>
      </c>
      <c r="B18" s="208" t="s">
        <v>141</v>
      </c>
      <c r="C18" s="209" t="s">
        <v>142</v>
      </c>
      <c r="D18" s="215" t="s">
        <v>129</v>
      </c>
      <c r="E18" s="215"/>
      <c r="F18" s="213"/>
      <c r="G18" s="208"/>
      <c r="H18" s="208"/>
      <c r="I18" s="13"/>
      <c r="J18" s="13"/>
      <c r="K18" s="13"/>
    </row>
    <row r="19" spans="1:11" s="192" customFormat="1" x14ac:dyDescent="0.25">
      <c r="A19" s="207" t="s">
        <v>140</v>
      </c>
      <c r="B19" s="208" t="s">
        <v>143</v>
      </c>
      <c r="C19" s="209" t="s">
        <v>144</v>
      </c>
      <c r="D19" s="215" t="s">
        <v>129</v>
      </c>
      <c r="E19" s="215"/>
      <c r="F19" s="208"/>
      <c r="G19" s="208"/>
      <c r="H19" s="208"/>
      <c r="I19" s="13"/>
      <c r="J19" s="13"/>
      <c r="K19" s="13"/>
    </row>
    <row r="20" spans="1:11" s="192" customFormat="1" ht="142.5" x14ac:dyDescent="0.25">
      <c r="A20" s="207" t="s">
        <v>145</v>
      </c>
      <c r="B20" s="208" t="s">
        <v>146</v>
      </c>
      <c r="C20" s="209" t="s">
        <v>147</v>
      </c>
      <c r="D20" s="215" t="s">
        <v>148</v>
      </c>
      <c r="E20" s="215"/>
      <c r="F20" s="208"/>
      <c r="G20" s="218" t="s">
        <v>149</v>
      </c>
      <c r="H20" s="208" t="s">
        <v>150</v>
      </c>
      <c r="I20" s="13"/>
      <c r="J20" s="13"/>
      <c r="K20" s="13"/>
    </row>
    <row r="21" spans="1:11" s="192" customFormat="1" ht="71.25" x14ac:dyDescent="0.25">
      <c r="A21" s="207" t="s">
        <v>145</v>
      </c>
      <c r="B21" s="208" t="s">
        <v>151</v>
      </c>
      <c r="C21" s="209" t="s">
        <v>152</v>
      </c>
      <c r="D21" s="215" t="s">
        <v>153</v>
      </c>
      <c r="E21" s="211"/>
      <c r="F21" s="217" t="s">
        <v>122</v>
      </c>
      <c r="G21" s="208" t="s">
        <v>154</v>
      </c>
      <c r="H21" s="208">
        <v>16</v>
      </c>
      <c r="I21" s="13"/>
      <c r="J21" s="13"/>
      <c r="K21" s="13"/>
    </row>
    <row r="22" spans="1:11" s="192" customFormat="1" ht="142.5" x14ac:dyDescent="0.25">
      <c r="A22" s="207" t="s">
        <v>155</v>
      </c>
      <c r="B22" s="208" t="s">
        <v>156</v>
      </c>
      <c r="C22" s="209" t="s">
        <v>157</v>
      </c>
      <c r="D22" s="215" t="s">
        <v>158</v>
      </c>
      <c r="E22" s="215" t="s">
        <v>159</v>
      </c>
      <c r="F22" s="208"/>
      <c r="G22" s="208">
        <v>10</v>
      </c>
      <c r="H22" s="208"/>
      <c r="I22" s="13"/>
      <c r="J22" s="13"/>
      <c r="K22" s="13"/>
    </row>
    <row r="23" spans="1:11" s="192" customFormat="1" ht="42.75" x14ac:dyDescent="0.25">
      <c r="A23" s="207" t="s">
        <v>155</v>
      </c>
      <c r="B23" s="208" t="s">
        <v>160</v>
      </c>
      <c r="C23" s="209" t="s">
        <v>161</v>
      </c>
      <c r="D23" s="215" t="s">
        <v>162</v>
      </c>
      <c r="E23" s="215" t="s">
        <v>163</v>
      </c>
      <c r="F23" s="208"/>
      <c r="G23" s="208">
        <v>10</v>
      </c>
      <c r="H23" s="208"/>
      <c r="I23" s="13"/>
      <c r="J23" s="13"/>
      <c r="K23" s="13"/>
    </row>
    <row r="24" spans="1:11" s="192" customFormat="1" ht="57" x14ac:dyDescent="0.25">
      <c r="A24" s="207" t="s">
        <v>155</v>
      </c>
      <c r="B24" s="208" t="s">
        <v>164</v>
      </c>
      <c r="C24" s="209" t="s">
        <v>165</v>
      </c>
      <c r="D24" s="215" t="s">
        <v>166</v>
      </c>
      <c r="E24" s="215" t="s">
        <v>167</v>
      </c>
      <c r="F24" s="208"/>
      <c r="G24" s="208">
        <v>10</v>
      </c>
      <c r="H24" s="208">
        <v>16</v>
      </c>
      <c r="I24" s="13"/>
      <c r="J24" s="13"/>
      <c r="K24" s="13"/>
    </row>
    <row r="25" spans="1:11" s="192" customFormat="1" ht="42.75" x14ac:dyDescent="0.25">
      <c r="A25" s="207" t="s">
        <v>155</v>
      </c>
      <c r="B25" s="208" t="s">
        <v>168</v>
      </c>
      <c r="C25" s="209" t="s">
        <v>169</v>
      </c>
      <c r="D25" s="215" t="s">
        <v>170</v>
      </c>
      <c r="E25" s="540"/>
      <c r="F25" s="208"/>
      <c r="G25" s="208">
        <v>10</v>
      </c>
      <c r="H25" s="208">
        <v>16</v>
      </c>
      <c r="I25" s="13"/>
      <c r="J25" s="13"/>
      <c r="K25" s="13"/>
    </row>
    <row r="26" spans="1:11" s="192" customFormat="1" ht="57" x14ac:dyDescent="0.25">
      <c r="A26" s="207" t="s">
        <v>155</v>
      </c>
      <c r="B26" s="208" t="s">
        <v>171</v>
      </c>
      <c r="C26" s="209" t="s">
        <v>172</v>
      </c>
      <c r="D26" s="215" t="s">
        <v>173</v>
      </c>
      <c r="E26" s="215" t="s">
        <v>174</v>
      </c>
      <c r="F26" s="213"/>
      <c r="G26" s="208">
        <v>10</v>
      </c>
      <c r="H26" s="208" t="s">
        <v>175</v>
      </c>
      <c r="I26" s="13"/>
      <c r="J26" s="13"/>
      <c r="K26" s="13"/>
    </row>
    <row r="27" spans="1:11" s="192" customFormat="1" ht="42.75" x14ac:dyDescent="0.25">
      <c r="A27" s="207" t="s">
        <v>155</v>
      </c>
      <c r="B27" s="208" t="s">
        <v>176</v>
      </c>
      <c r="C27" s="209" t="s">
        <v>177</v>
      </c>
      <c r="D27" s="215" t="s">
        <v>178</v>
      </c>
      <c r="E27" s="215"/>
      <c r="F27" s="213"/>
      <c r="G27" s="208">
        <v>10</v>
      </c>
      <c r="H27" s="208">
        <v>16</v>
      </c>
      <c r="I27" s="13"/>
      <c r="J27" s="13"/>
      <c r="K27" s="13"/>
    </row>
    <row r="28" spans="1:11" s="192" customFormat="1" ht="42.75" x14ac:dyDescent="0.25">
      <c r="A28" s="207" t="s">
        <v>155</v>
      </c>
      <c r="B28" s="208" t="s">
        <v>179</v>
      </c>
      <c r="C28" s="209" t="s">
        <v>180</v>
      </c>
      <c r="D28" s="215" t="s">
        <v>181</v>
      </c>
      <c r="E28" s="215"/>
      <c r="F28" s="213"/>
      <c r="G28" s="208">
        <v>10</v>
      </c>
      <c r="H28" s="208" t="s">
        <v>175</v>
      </c>
      <c r="I28" s="13"/>
      <c r="J28" s="13"/>
      <c r="K28" s="13"/>
    </row>
    <row r="29" spans="1:11" s="192" customFormat="1" ht="71.25" x14ac:dyDescent="0.25">
      <c r="A29" s="207" t="s">
        <v>155</v>
      </c>
      <c r="B29" s="208" t="s">
        <v>182</v>
      </c>
      <c r="C29" s="209" t="s">
        <v>183</v>
      </c>
      <c r="D29" s="215" t="s">
        <v>184</v>
      </c>
      <c r="E29" s="215" t="s">
        <v>185</v>
      </c>
      <c r="F29" s="213"/>
      <c r="G29" s="208">
        <v>10</v>
      </c>
      <c r="H29" s="208">
        <v>16</v>
      </c>
      <c r="I29" s="13"/>
      <c r="J29" s="13"/>
      <c r="K29" s="13"/>
    </row>
    <row r="30" spans="1:11" s="192" customFormat="1" ht="99.75" x14ac:dyDescent="0.25">
      <c r="A30" s="207" t="s">
        <v>155</v>
      </c>
      <c r="B30" s="208" t="s">
        <v>186</v>
      </c>
      <c r="C30" s="209" t="s">
        <v>187</v>
      </c>
      <c r="D30" s="215" t="s">
        <v>188</v>
      </c>
      <c r="E30" s="215" t="s">
        <v>189</v>
      </c>
      <c r="F30" s="213"/>
      <c r="G30" s="208" t="s">
        <v>190</v>
      </c>
      <c r="H30" s="208"/>
      <c r="I30" s="13"/>
      <c r="J30" s="13"/>
      <c r="K30" s="13"/>
    </row>
    <row r="31" spans="1:11" s="192" customFormat="1" ht="42.75" x14ac:dyDescent="0.25">
      <c r="A31" s="207" t="s">
        <v>155</v>
      </c>
      <c r="B31" s="208" t="s">
        <v>191</v>
      </c>
      <c r="C31" s="209" t="s">
        <v>192</v>
      </c>
      <c r="D31" s="215" t="s">
        <v>166</v>
      </c>
      <c r="E31" s="215"/>
      <c r="F31" s="213"/>
      <c r="G31" s="208">
        <v>10</v>
      </c>
      <c r="H31" s="208">
        <v>4</v>
      </c>
      <c r="I31" s="13"/>
      <c r="J31" s="13"/>
      <c r="K31" s="13"/>
    </row>
    <row r="32" spans="1:11" s="192" customFormat="1" ht="85.5" x14ac:dyDescent="0.25">
      <c r="A32" s="207" t="s">
        <v>155</v>
      </c>
      <c r="B32" s="208" t="s">
        <v>193</v>
      </c>
      <c r="C32" s="209" t="s">
        <v>194</v>
      </c>
      <c r="D32" s="215" t="s">
        <v>195</v>
      </c>
      <c r="E32" s="215" t="s">
        <v>196</v>
      </c>
      <c r="F32" s="213"/>
      <c r="G32" s="208">
        <v>10</v>
      </c>
      <c r="H32" s="208"/>
      <c r="I32" s="13"/>
      <c r="J32" s="13"/>
      <c r="K32" s="13"/>
    </row>
    <row r="33" spans="1:11" s="192" customFormat="1" ht="57" x14ac:dyDescent="0.25">
      <c r="A33" s="207" t="s">
        <v>155</v>
      </c>
      <c r="B33" s="208" t="s">
        <v>197</v>
      </c>
      <c r="C33" s="209" t="s">
        <v>198</v>
      </c>
      <c r="D33" s="215" t="s">
        <v>199</v>
      </c>
      <c r="E33" s="215"/>
      <c r="F33" s="213"/>
      <c r="G33" s="208" t="s">
        <v>200</v>
      </c>
      <c r="H33" s="208" t="s">
        <v>201</v>
      </c>
      <c r="I33" s="13"/>
      <c r="J33" s="13"/>
      <c r="K33" s="13"/>
    </row>
    <row r="34" spans="1:11" s="192" customFormat="1" ht="114" x14ac:dyDescent="0.25">
      <c r="A34" s="207" t="s">
        <v>155</v>
      </c>
      <c r="B34" s="208" t="s">
        <v>202</v>
      </c>
      <c r="C34" s="209" t="s">
        <v>203</v>
      </c>
      <c r="D34" s="219" t="s">
        <v>204</v>
      </c>
      <c r="E34" s="215" t="s">
        <v>205</v>
      </c>
      <c r="F34" s="213"/>
      <c r="G34" s="208" t="s">
        <v>200</v>
      </c>
      <c r="H34" s="208" t="s">
        <v>201</v>
      </c>
      <c r="I34" s="13"/>
      <c r="J34" s="13"/>
      <c r="K34" s="13"/>
    </row>
    <row r="35" spans="1:11" s="192" customFormat="1" ht="42.75" x14ac:dyDescent="0.25">
      <c r="A35" s="207" t="s">
        <v>155</v>
      </c>
      <c r="B35" s="208" t="s">
        <v>206</v>
      </c>
      <c r="C35" s="209" t="s">
        <v>207</v>
      </c>
      <c r="D35" s="219" t="s">
        <v>170</v>
      </c>
      <c r="E35" s="215"/>
      <c r="F35" s="213"/>
      <c r="G35" s="208" t="s">
        <v>200</v>
      </c>
      <c r="H35" s="208" t="s">
        <v>201</v>
      </c>
      <c r="I35" s="13"/>
      <c r="J35" s="13"/>
      <c r="K35" s="13"/>
    </row>
    <row r="36" spans="1:11" s="192" customFormat="1" ht="42.75" x14ac:dyDescent="0.25">
      <c r="A36" s="207" t="s">
        <v>155</v>
      </c>
      <c r="B36" s="208" t="s">
        <v>208</v>
      </c>
      <c r="C36" s="209" t="s">
        <v>209</v>
      </c>
      <c r="D36" s="215" t="s">
        <v>170</v>
      </c>
      <c r="E36" s="215" t="s">
        <v>210</v>
      </c>
      <c r="F36" s="213"/>
      <c r="G36" s="208"/>
      <c r="H36" s="208"/>
      <c r="I36" s="13"/>
      <c r="J36" s="13"/>
      <c r="K36" s="13"/>
    </row>
    <row r="37" spans="1:11" s="192" customFormat="1" ht="57" x14ac:dyDescent="0.25">
      <c r="A37" s="207" t="s">
        <v>155</v>
      </c>
      <c r="B37" s="208" t="s">
        <v>211</v>
      </c>
      <c r="C37" s="209" t="s">
        <v>212</v>
      </c>
      <c r="D37" s="219" t="s">
        <v>213</v>
      </c>
      <c r="E37" s="215" t="s">
        <v>214</v>
      </c>
      <c r="F37" s="213"/>
      <c r="G37" s="208" t="s">
        <v>215</v>
      </c>
      <c r="H37" s="208">
        <v>11</v>
      </c>
      <c r="I37" s="13"/>
      <c r="J37" s="13"/>
      <c r="K37" s="13"/>
    </row>
    <row r="38" spans="1:11" s="192" customFormat="1" ht="99.75" x14ac:dyDescent="0.25">
      <c r="A38" s="207" t="s">
        <v>155</v>
      </c>
      <c r="B38" s="208" t="s">
        <v>216</v>
      </c>
      <c r="C38" s="209" t="s">
        <v>217</v>
      </c>
      <c r="D38" s="215" t="s">
        <v>213</v>
      </c>
      <c r="E38" s="215" t="s">
        <v>218</v>
      </c>
      <c r="F38" s="213"/>
      <c r="G38" s="208">
        <v>10</v>
      </c>
      <c r="H38" s="208">
        <v>11</v>
      </c>
      <c r="I38" s="13"/>
      <c r="J38" s="13"/>
      <c r="K38" s="13"/>
    </row>
    <row r="39" spans="1:11" s="192" customFormat="1" ht="57" x14ac:dyDescent="0.25">
      <c r="A39" s="207" t="s">
        <v>155</v>
      </c>
      <c r="B39" s="208" t="s">
        <v>219</v>
      </c>
      <c r="C39" s="209" t="s">
        <v>220</v>
      </c>
      <c r="D39" s="219" t="s">
        <v>221</v>
      </c>
      <c r="E39" s="215" t="s">
        <v>222</v>
      </c>
      <c r="F39" s="213"/>
      <c r="G39" s="208" t="s">
        <v>223</v>
      </c>
      <c r="H39" s="208">
        <v>8</v>
      </c>
      <c r="I39" s="13"/>
      <c r="J39" s="13"/>
      <c r="K39" s="13"/>
    </row>
    <row r="40" spans="1:11" s="192" customFormat="1" ht="57" x14ac:dyDescent="0.25">
      <c r="A40" s="207" t="s">
        <v>155</v>
      </c>
      <c r="B40" s="208" t="s">
        <v>224</v>
      </c>
      <c r="C40" s="209" t="s">
        <v>225</v>
      </c>
      <c r="D40" s="219" t="s">
        <v>221</v>
      </c>
      <c r="E40" s="540" t="s">
        <v>226</v>
      </c>
      <c r="F40" s="213"/>
      <c r="G40" s="208">
        <v>10</v>
      </c>
      <c r="H40" s="208">
        <v>8</v>
      </c>
      <c r="I40" s="13"/>
      <c r="J40" s="13"/>
      <c r="K40" s="13"/>
    </row>
    <row r="41" spans="1:11" s="192" customFormat="1" ht="57" x14ac:dyDescent="0.25">
      <c r="A41" s="207" t="s">
        <v>155</v>
      </c>
      <c r="B41" s="208" t="s">
        <v>227</v>
      </c>
      <c r="C41" s="209" t="s">
        <v>228</v>
      </c>
      <c r="D41" s="219" t="s">
        <v>221</v>
      </c>
      <c r="E41" s="215"/>
      <c r="F41" s="213"/>
      <c r="G41" s="208">
        <v>10</v>
      </c>
      <c r="H41" s="208" t="s">
        <v>229</v>
      </c>
      <c r="I41" s="13"/>
      <c r="J41" s="13"/>
      <c r="K41" s="13"/>
    </row>
    <row r="42" spans="1:11" s="192" customFormat="1" x14ac:dyDescent="0.25">
      <c r="A42" s="207" t="s">
        <v>42</v>
      </c>
      <c r="B42" s="208" t="s">
        <v>230</v>
      </c>
      <c r="C42" s="209" t="s">
        <v>231</v>
      </c>
      <c r="D42" s="215" t="s">
        <v>129</v>
      </c>
      <c r="E42" s="215"/>
      <c r="F42" s="208"/>
      <c r="G42" s="208"/>
      <c r="H42" s="208">
        <v>17</v>
      </c>
      <c r="I42" s="13"/>
      <c r="J42" s="13"/>
      <c r="K42" s="13"/>
    </row>
    <row r="43" spans="1:11" s="192" customFormat="1" ht="57" x14ac:dyDescent="0.25">
      <c r="A43" s="207" t="s">
        <v>42</v>
      </c>
      <c r="B43" s="208" t="s">
        <v>232</v>
      </c>
      <c r="C43" s="209" t="s">
        <v>233</v>
      </c>
      <c r="D43" s="215" t="s">
        <v>234</v>
      </c>
      <c r="E43" s="215" t="s">
        <v>235</v>
      </c>
      <c r="F43" s="217" t="s">
        <v>122</v>
      </c>
      <c r="G43" s="208" t="s">
        <v>236</v>
      </c>
      <c r="H43" s="208">
        <v>8</v>
      </c>
      <c r="I43" s="13"/>
      <c r="J43" s="13"/>
      <c r="K43" s="13"/>
    </row>
    <row r="44" spans="1:11" s="192" customFormat="1" x14ac:dyDescent="0.25">
      <c r="A44" s="207" t="s">
        <v>42</v>
      </c>
      <c r="B44" s="208" t="s">
        <v>237</v>
      </c>
      <c r="C44" s="209" t="s">
        <v>238</v>
      </c>
      <c r="D44" s="215" t="s">
        <v>129</v>
      </c>
      <c r="E44" s="215"/>
      <c r="F44" s="208"/>
      <c r="G44" s="208"/>
      <c r="H44" s="208">
        <v>17</v>
      </c>
      <c r="I44" s="13"/>
      <c r="J44" s="13"/>
      <c r="K44" s="13"/>
    </row>
    <row r="45" spans="1:11" s="192" customFormat="1" x14ac:dyDescent="0.25">
      <c r="A45" s="207" t="s">
        <v>42</v>
      </c>
      <c r="B45" s="208" t="s">
        <v>239</v>
      </c>
      <c r="C45" s="209" t="s">
        <v>240</v>
      </c>
      <c r="D45" s="215" t="s">
        <v>129</v>
      </c>
      <c r="E45" s="215"/>
      <c r="F45" s="208"/>
      <c r="G45" s="208"/>
      <c r="H45" s="208">
        <v>11</v>
      </c>
      <c r="I45" s="13"/>
      <c r="J45" s="13"/>
      <c r="K45" s="13"/>
    </row>
    <row r="46" spans="1:11" s="192" customFormat="1" x14ac:dyDescent="0.25">
      <c r="A46" s="207" t="s">
        <v>42</v>
      </c>
      <c r="B46" s="208" t="s">
        <v>241</v>
      </c>
      <c r="C46" s="209" t="s">
        <v>242</v>
      </c>
      <c r="D46" s="215" t="s">
        <v>129</v>
      </c>
      <c r="E46" s="215" t="s">
        <v>243</v>
      </c>
      <c r="F46" s="208"/>
      <c r="G46" s="208"/>
      <c r="H46" s="208">
        <v>11</v>
      </c>
      <c r="I46" s="13"/>
      <c r="J46" s="13"/>
      <c r="K46" s="13"/>
    </row>
    <row r="47" spans="1:11" s="192" customFormat="1" x14ac:dyDescent="0.25">
      <c r="A47" s="207" t="s">
        <v>244</v>
      </c>
      <c r="B47" s="208" t="s">
        <v>245</v>
      </c>
      <c r="C47" s="209" t="s">
        <v>246</v>
      </c>
      <c r="D47" s="215" t="s">
        <v>129</v>
      </c>
      <c r="E47" s="215" t="s">
        <v>247</v>
      </c>
      <c r="F47" s="208"/>
      <c r="G47" s="208"/>
      <c r="H47" s="208"/>
      <c r="I47" s="13"/>
      <c r="J47" s="13"/>
      <c r="K47" s="13"/>
    </row>
    <row r="48" spans="1:11" s="192" customFormat="1" ht="42.75" x14ac:dyDescent="0.25">
      <c r="A48" s="207" t="s">
        <v>244</v>
      </c>
      <c r="B48" s="208" t="s">
        <v>248</v>
      </c>
      <c r="C48" s="209" t="s">
        <v>249</v>
      </c>
      <c r="D48" s="215" t="s">
        <v>129</v>
      </c>
      <c r="E48" s="215" t="s">
        <v>250</v>
      </c>
      <c r="F48" s="208"/>
      <c r="G48" s="208"/>
      <c r="H48" s="208"/>
      <c r="I48" s="13"/>
      <c r="J48" s="13"/>
      <c r="K48" s="13"/>
    </row>
    <row r="49" spans="1:11" s="192" customFormat="1" ht="42.75" x14ac:dyDescent="0.25">
      <c r="A49" s="207" t="s">
        <v>244</v>
      </c>
      <c r="B49" s="208" t="s">
        <v>251</v>
      </c>
      <c r="C49" s="209" t="s">
        <v>252</v>
      </c>
      <c r="D49" s="215" t="s">
        <v>129</v>
      </c>
      <c r="E49" s="215" t="s">
        <v>250</v>
      </c>
      <c r="F49" s="208"/>
      <c r="G49" s="208"/>
      <c r="H49" s="208"/>
      <c r="I49" s="13"/>
      <c r="J49" s="13"/>
      <c r="K49" s="13"/>
    </row>
    <row r="50" spans="1:11" s="192" customFormat="1" ht="42.75" x14ac:dyDescent="0.25">
      <c r="A50" s="207" t="s">
        <v>244</v>
      </c>
      <c r="B50" s="208" t="s">
        <v>253</v>
      </c>
      <c r="C50" s="209" t="s">
        <v>254</v>
      </c>
      <c r="D50" s="222" t="s">
        <v>255</v>
      </c>
      <c r="E50" s="215" t="s">
        <v>256</v>
      </c>
      <c r="F50" s="213"/>
      <c r="G50" s="208"/>
      <c r="H50" s="208"/>
      <c r="I50" s="13"/>
      <c r="J50" s="13"/>
      <c r="K50" s="13"/>
    </row>
    <row r="51" spans="1:11" s="192" customFormat="1" ht="28.5" x14ac:dyDescent="0.25">
      <c r="A51" s="207" t="s">
        <v>244</v>
      </c>
      <c r="B51" s="208" t="s">
        <v>257</v>
      </c>
      <c r="C51" s="209" t="s">
        <v>258</v>
      </c>
      <c r="D51" s="215" t="s">
        <v>129</v>
      </c>
      <c r="E51" s="215" t="s">
        <v>259</v>
      </c>
      <c r="F51" s="213"/>
      <c r="G51" s="208"/>
      <c r="H51" s="208">
        <v>9</v>
      </c>
      <c r="I51" s="13"/>
      <c r="J51" s="13"/>
      <c r="K51" s="13"/>
    </row>
    <row r="52" spans="1:11" s="192" customFormat="1" x14ac:dyDescent="0.25">
      <c r="A52" s="207" t="s">
        <v>244</v>
      </c>
      <c r="B52" s="208" t="s">
        <v>260</v>
      </c>
      <c r="C52" s="209" t="s">
        <v>261</v>
      </c>
      <c r="D52" s="215" t="s">
        <v>129</v>
      </c>
      <c r="E52" s="215" t="s">
        <v>262</v>
      </c>
      <c r="F52" s="213"/>
      <c r="G52" s="208"/>
      <c r="H52" s="208"/>
      <c r="I52" s="13"/>
      <c r="J52" s="13"/>
      <c r="K52" s="13"/>
    </row>
    <row r="53" spans="1:11" s="192" customFormat="1" x14ac:dyDescent="0.25">
      <c r="A53" s="207" t="s">
        <v>244</v>
      </c>
      <c r="B53" s="208" t="s">
        <v>263</v>
      </c>
      <c r="C53" s="209" t="s">
        <v>264</v>
      </c>
      <c r="D53" s="221" t="s">
        <v>265</v>
      </c>
      <c r="E53" s="215" t="s">
        <v>266</v>
      </c>
      <c r="F53" s="213"/>
      <c r="G53" s="208"/>
      <c r="H53" s="208"/>
      <c r="I53" s="13"/>
      <c r="J53" s="13"/>
      <c r="K53" s="13"/>
    </row>
    <row r="54" spans="1:11" s="192" customFormat="1" x14ac:dyDescent="0.25">
      <c r="A54" s="207" t="s">
        <v>244</v>
      </c>
      <c r="B54" s="208" t="s">
        <v>267</v>
      </c>
      <c r="C54" s="209" t="s">
        <v>268</v>
      </c>
      <c r="D54" s="215" t="s">
        <v>129</v>
      </c>
      <c r="E54" s="215" t="s">
        <v>269</v>
      </c>
      <c r="F54" s="208"/>
      <c r="G54" s="208"/>
      <c r="H54" s="208"/>
      <c r="I54" s="13"/>
      <c r="J54" s="13"/>
      <c r="K54" s="13"/>
    </row>
    <row r="55" spans="1:11" s="192" customFormat="1" ht="15" x14ac:dyDescent="0.25">
      <c r="A55" s="207" t="s">
        <v>244</v>
      </c>
      <c r="B55" s="208" t="s">
        <v>270</v>
      </c>
      <c r="C55" s="209" t="s">
        <v>271</v>
      </c>
      <c r="D55" s="215" t="s">
        <v>129</v>
      </c>
      <c r="E55" s="541" t="s">
        <v>272</v>
      </c>
      <c r="F55" s="208"/>
      <c r="G55" s="208"/>
      <c r="H55" s="208"/>
      <c r="I55" s="13"/>
      <c r="J55" s="13"/>
      <c r="K55" s="13"/>
    </row>
    <row r="56" spans="1:11" s="192" customFormat="1" ht="28.5" x14ac:dyDescent="0.25">
      <c r="A56" s="207" t="s">
        <v>244</v>
      </c>
      <c r="B56" s="208" t="s">
        <v>273</v>
      </c>
      <c r="C56" s="209" t="s">
        <v>274</v>
      </c>
      <c r="D56" s="215" t="s">
        <v>275</v>
      </c>
      <c r="E56" s="215" t="s">
        <v>276</v>
      </c>
      <c r="F56" s="208"/>
      <c r="G56" s="208"/>
      <c r="H56" s="208"/>
      <c r="I56" s="13"/>
      <c r="J56" s="13"/>
      <c r="K56" s="13"/>
    </row>
    <row r="57" spans="1:11" s="192" customFormat="1" x14ac:dyDescent="0.25">
      <c r="A57" s="207" t="s">
        <v>244</v>
      </c>
      <c r="B57" s="208" t="s">
        <v>277</v>
      </c>
      <c r="C57" s="209" t="s">
        <v>278</v>
      </c>
      <c r="D57" s="220" t="s">
        <v>279</v>
      </c>
      <c r="E57" s="215" t="s">
        <v>280</v>
      </c>
      <c r="F57" s="208"/>
      <c r="G57" s="208"/>
      <c r="H57" s="208"/>
      <c r="I57" s="13"/>
      <c r="J57" s="13"/>
      <c r="K57" s="13"/>
    </row>
    <row r="58" spans="1:11" s="192" customFormat="1" ht="150" customHeight="1" x14ac:dyDescent="0.25">
      <c r="A58" s="207" t="s">
        <v>244</v>
      </c>
      <c r="B58" s="208" t="s">
        <v>281</v>
      </c>
      <c r="C58" s="209" t="s">
        <v>282</v>
      </c>
      <c r="D58" s="222" t="s">
        <v>129</v>
      </c>
      <c r="E58" s="215" t="s">
        <v>283</v>
      </c>
      <c r="F58" s="208"/>
      <c r="G58" s="208"/>
      <c r="H58" s="208"/>
      <c r="I58" s="13"/>
      <c r="J58" s="13"/>
      <c r="K58" s="13"/>
    </row>
    <row r="59" spans="1:11" s="192" customFormat="1" x14ac:dyDescent="0.25">
      <c r="A59" s="207" t="s">
        <v>284</v>
      </c>
      <c r="B59" s="208" t="s">
        <v>285</v>
      </c>
      <c r="C59" s="209" t="s">
        <v>286</v>
      </c>
      <c r="D59" s="215" t="s">
        <v>129</v>
      </c>
      <c r="E59" s="215" t="s">
        <v>287</v>
      </c>
      <c r="F59" s="208"/>
      <c r="G59" s="218" t="s">
        <v>288</v>
      </c>
      <c r="H59" s="218" t="s">
        <v>289</v>
      </c>
      <c r="I59" s="13"/>
      <c r="J59" s="13"/>
      <c r="K59" s="13"/>
    </row>
    <row r="60" spans="1:11" s="192" customFormat="1" x14ac:dyDescent="0.25">
      <c r="A60" s="207" t="s">
        <v>284</v>
      </c>
      <c r="B60" s="208" t="s">
        <v>290</v>
      </c>
      <c r="C60" s="209" t="s">
        <v>291</v>
      </c>
      <c r="D60" s="215" t="s">
        <v>129</v>
      </c>
      <c r="E60" s="215" t="s">
        <v>287</v>
      </c>
      <c r="F60" s="208"/>
      <c r="G60" s="208"/>
      <c r="H60" s="208" t="s">
        <v>292</v>
      </c>
      <c r="I60" s="13"/>
      <c r="J60" s="13"/>
      <c r="K60" s="13"/>
    </row>
    <row r="61" spans="1:11" s="192" customFormat="1" x14ac:dyDescent="0.25">
      <c r="A61" s="207" t="s">
        <v>284</v>
      </c>
      <c r="B61" s="208" t="s">
        <v>293</v>
      </c>
      <c r="C61" s="209" t="s">
        <v>294</v>
      </c>
      <c r="D61" s="215" t="s">
        <v>129</v>
      </c>
      <c r="E61" s="215" t="s">
        <v>287</v>
      </c>
      <c r="F61" s="208"/>
      <c r="G61" s="208"/>
      <c r="H61" s="208"/>
      <c r="I61" s="13"/>
      <c r="J61" s="13"/>
      <c r="K61" s="13"/>
    </row>
    <row r="62" spans="1:11" s="192" customFormat="1" ht="42.75" x14ac:dyDescent="0.25">
      <c r="A62" s="207" t="s">
        <v>11</v>
      </c>
      <c r="B62" s="208" t="s">
        <v>295</v>
      </c>
      <c r="C62" s="209" t="s">
        <v>296</v>
      </c>
      <c r="D62" s="209" t="s">
        <v>297</v>
      </c>
      <c r="E62" s="215"/>
      <c r="F62" s="217" t="s">
        <v>122</v>
      </c>
      <c r="G62" s="208" t="s">
        <v>298</v>
      </c>
      <c r="H62" s="208" t="s">
        <v>299</v>
      </c>
      <c r="I62" s="13"/>
      <c r="J62" s="13"/>
      <c r="K62" s="13"/>
    </row>
    <row r="63" spans="1:11" s="192" customFormat="1" ht="42.75" x14ac:dyDescent="0.25">
      <c r="A63" s="207" t="s">
        <v>11</v>
      </c>
      <c r="B63" s="208" t="s">
        <v>300</v>
      </c>
      <c r="C63" s="209" t="s">
        <v>301</v>
      </c>
      <c r="D63" s="215" t="s">
        <v>302</v>
      </c>
      <c r="E63" s="215"/>
      <c r="F63" s="217" t="s">
        <v>122</v>
      </c>
      <c r="G63" s="208" t="s">
        <v>303</v>
      </c>
      <c r="H63" s="208">
        <v>13</v>
      </c>
      <c r="I63" s="13"/>
      <c r="J63" s="13"/>
      <c r="K63" s="13"/>
    </row>
    <row r="64" spans="1:11" s="192" customFormat="1" ht="28.5" x14ac:dyDescent="0.25">
      <c r="A64" s="207" t="s">
        <v>304</v>
      </c>
      <c r="B64" s="208" t="s">
        <v>305</v>
      </c>
      <c r="C64" s="209" t="s">
        <v>306</v>
      </c>
      <c r="D64" s="208" t="s">
        <v>279</v>
      </c>
      <c r="E64" s="215" t="s">
        <v>307</v>
      </c>
      <c r="F64" s="208"/>
      <c r="G64" s="208">
        <v>6</v>
      </c>
      <c r="H64" s="208" t="s">
        <v>308</v>
      </c>
      <c r="I64" s="13"/>
      <c r="J64" s="13"/>
      <c r="K64" s="13"/>
    </row>
    <row r="65" spans="1:11" s="192" customFormat="1" ht="42.75" x14ac:dyDescent="0.25">
      <c r="A65" s="207" t="s">
        <v>309</v>
      </c>
      <c r="B65" s="208" t="s">
        <v>310</v>
      </c>
      <c r="C65" s="209" t="s">
        <v>311</v>
      </c>
      <c r="D65" s="209" t="s">
        <v>297</v>
      </c>
      <c r="E65" s="215"/>
      <c r="F65" s="217" t="s">
        <v>122</v>
      </c>
      <c r="G65" s="208">
        <v>10</v>
      </c>
      <c r="H65" s="208" t="s">
        <v>312</v>
      </c>
      <c r="I65" s="13"/>
      <c r="J65" s="13"/>
      <c r="K65" s="13"/>
    </row>
    <row r="66" spans="1:11" s="192" customFormat="1" ht="28.5" x14ac:dyDescent="0.25">
      <c r="A66" s="207" t="s">
        <v>313</v>
      </c>
      <c r="B66" s="208" t="s">
        <v>314</v>
      </c>
      <c r="C66" s="209" t="s">
        <v>315</v>
      </c>
      <c r="D66" s="209" t="s">
        <v>316</v>
      </c>
      <c r="E66" s="215" t="s">
        <v>317</v>
      </c>
      <c r="F66" s="208"/>
      <c r="G66" s="208">
        <v>10</v>
      </c>
      <c r="H66" s="208" t="s">
        <v>229</v>
      </c>
      <c r="I66" s="13"/>
      <c r="J66" s="13"/>
      <c r="K66" s="13"/>
    </row>
    <row r="67" spans="1:11" s="192" customFormat="1" ht="42.75" x14ac:dyDescent="0.25">
      <c r="A67" s="207" t="s">
        <v>313</v>
      </c>
      <c r="B67" s="208" t="s">
        <v>318</v>
      </c>
      <c r="C67" s="209" t="s">
        <v>319</v>
      </c>
      <c r="D67" s="215" t="s">
        <v>320</v>
      </c>
      <c r="E67" s="215" t="s">
        <v>321</v>
      </c>
      <c r="F67" s="217"/>
      <c r="G67" s="208">
        <v>10</v>
      </c>
      <c r="H67" s="208" t="s">
        <v>229</v>
      </c>
      <c r="I67" s="13"/>
      <c r="J67" s="13"/>
      <c r="K67" s="13"/>
    </row>
    <row r="68" spans="1:11" s="192" customFormat="1" x14ac:dyDescent="0.25">
      <c r="A68" s="207" t="s">
        <v>313</v>
      </c>
      <c r="B68" s="208" t="s">
        <v>322</v>
      </c>
      <c r="C68" s="209" t="s">
        <v>323</v>
      </c>
      <c r="D68" s="208" t="s">
        <v>279</v>
      </c>
      <c r="E68" s="215" t="s">
        <v>324</v>
      </c>
      <c r="F68" s="208"/>
      <c r="G68" s="208">
        <v>10</v>
      </c>
      <c r="H68" s="208" t="s">
        <v>229</v>
      </c>
      <c r="I68" s="13"/>
      <c r="J68" s="13"/>
      <c r="K68" s="13"/>
    </row>
    <row r="69" spans="1:11" s="192" customFormat="1" ht="57" x14ac:dyDescent="0.25">
      <c r="A69" s="207" t="s">
        <v>313</v>
      </c>
      <c r="B69" s="208" t="s">
        <v>325</v>
      </c>
      <c r="C69" s="209" t="s">
        <v>326</v>
      </c>
      <c r="D69" s="215" t="s">
        <v>213</v>
      </c>
      <c r="E69" s="215" t="s">
        <v>327</v>
      </c>
      <c r="F69" s="208"/>
      <c r="G69" s="208">
        <v>10</v>
      </c>
      <c r="H69" s="208">
        <v>16</v>
      </c>
      <c r="I69" s="13"/>
      <c r="J69" s="13"/>
      <c r="K69" s="13"/>
    </row>
    <row r="70" spans="1:11" s="192" customFormat="1" ht="42.75" x14ac:dyDescent="0.25">
      <c r="A70" s="223" t="s">
        <v>328</v>
      </c>
      <c r="B70" s="224" t="s">
        <v>329</v>
      </c>
      <c r="C70" s="225" t="s">
        <v>330</v>
      </c>
      <c r="D70" s="219" t="s">
        <v>331</v>
      </c>
      <c r="E70" s="215" t="s">
        <v>332</v>
      </c>
      <c r="F70" s="217" t="s">
        <v>122</v>
      </c>
      <c r="G70" s="208" t="s">
        <v>333</v>
      </c>
      <c r="H70" s="208" t="s">
        <v>334</v>
      </c>
      <c r="I70" s="13"/>
      <c r="J70" s="13"/>
      <c r="K70" s="13"/>
    </row>
    <row r="71" spans="1:11" s="192" customFormat="1" ht="42.75" x14ac:dyDescent="0.25">
      <c r="A71" s="223" t="s">
        <v>328</v>
      </c>
      <c r="B71" s="224" t="s">
        <v>335</v>
      </c>
      <c r="C71" s="225" t="s">
        <v>336</v>
      </c>
      <c r="D71" s="219" t="s">
        <v>331</v>
      </c>
      <c r="E71" s="215" t="s">
        <v>332</v>
      </c>
      <c r="F71" s="217" t="s">
        <v>122</v>
      </c>
      <c r="G71" s="208" t="s">
        <v>303</v>
      </c>
      <c r="H71" s="208" t="s">
        <v>334</v>
      </c>
      <c r="I71" s="13"/>
      <c r="J71" s="13"/>
      <c r="K71" s="13"/>
    </row>
    <row r="72" spans="1:11" s="192" customFormat="1" ht="42.75" x14ac:dyDescent="0.25">
      <c r="A72" s="223" t="s">
        <v>328</v>
      </c>
      <c r="B72" s="224" t="s">
        <v>337</v>
      </c>
      <c r="C72" s="225" t="s">
        <v>338</v>
      </c>
      <c r="D72" s="219" t="s">
        <v>331</v>
      </c>
      <c r="E72" s="215" t="s">
        <v>332</v>
      </c>
      <c r="F72" s="217" t="s">
        <v>122</v>
      </c>
      <c r="G72" s="208" t="s">
        <v>303</v>
      </c>
      <c r="H72" s="208" t="s">
        <v>334</v>
      </c>
      <c r="I72" s="13"/>
      <c r="J72" s="13"/>
      <c r="K72" s="13"/>
    </row>
    <row r="73" spans="1:11" s="192" customFormat="1" ht="42.75" x14ac:dyDescent="0.25">
      <c r="A73" s="223" t="s">
        <v>339</v>
      </c>
      <c r="B73" s="224" t="s">
        <v>340</v>
      </c>
      <c r="C73" s="225" t="s">
        <v>341</v>
      </c>
      <c r="D73" s="219" t="s">
        <v>342</v>
      </c>
      <c r="E73" s="215" t="s">
        <v>332</v>
      </c>
      <c r="F73" s="217" t="s">
        <v>122</v>
      </c>
      <c r="G73" s="208" t="s">
        <v>303</v>
      </c>
      <c r="H73" s="208" t="s">
        <v>343</v>
      </c>
      <c r="I73" s="13"/>
      <c r="J73" s="13"/>
      <c r="K73" s="13"/>
    </row>
    <row r="74" spans="1:11" s="192" customFormat="1" ht="42.75" x14ac:dyDescent="0.25">
      <c r="A74" s="223" t="s">
        <v>339</v>
      </c>
      <c r="B74" s="224" t="s">
        <v>344</v>
      </c>
      <c r="C74" s="225" t="s">
        <v>345</v>
      </c>
      <c r="D74" s="219" t="s">
        <v>342</v>
      </c>
      <c r="E74" s="215" t="s">
        <v>332</v>
      </c>
      <c r="F74" s="217" t="s">
        <v>122</v>
      </c>
      <c r="G74" s="208" t="s">
        <v>346</v>
      </c>
      <c r="H74" s="208">
        <v>6</v>
      </c>
      <c r="I74" s="13"/>
      <c r="J74" s="13"/>
      <c r="K74" s="13"/>
    </row>
    <row r="75" spans="1:11" s="192" customFormat="1" ht="42.75" x14ac:dyDescent="0.25">
      <c r="A75" s="223" t="s">
        <v>339</v>
      </c>
      <c r="B75" s="224" t="s">
        <v>347</v>
      </c>
      <c r="C75" s="225" t="s">
        <v>348</v>
      </c>
      <c r="D75" s="219" t="s">
        <v>342</v>
      </c>
      <c r="E75" s="215" t="s">
        <v>332</v>
      </c>
      <c r="F75" s="217" t="s">
        <v>122</v>
      </c>
      <c r="G75" s="208" t="s">
        <v>303</v>
      </c>
      <c r="H75" s="208">
        <v>6</v>
      </c>
      <c r="I75" s="13"/>
      <c r="J75" s="13"/>
      <c r="K75" s="13"/>
    </row>
    <row r="76" spans="1:11" s="192" customFormat="1" ht="28.5" x14ac:dyDescent="0.25">
      <c r="A76" s="226" t="s">
        <v>349</v>
      </c>
      <c r="B76" s="224" t="s">
        <v>350</v>
      </c>
      <c r="C76" s="227" t="s">
        <v>351</v>
      </c>
      <c r="D76" s="531" t="s">
        <v>129</v>
      </c>
      <c r="E76" s="215" t="s">
        <v>352</v>
      </c>
      <c r="F76" s="217"/>
      <c r="G76" s="208">
        <v>8</v>
      </c>
      <c r="H76" s="208" t="s">
        <v>353</v>
      </c>
      <c r="I76" s="13"/>
      <c r="J76" s="13"/>
      <c r="K76" s="13"/>
    </row>
    <row r="77" spans="1:11" s="192" customFormat="1" ht="42.75" x14ac:dyDescent="0.25">
      <c r="A77" s="226" t="s">
        <v>349</v>
      </c>
      <c r="B77" s="224" t="s">
        <v>354</v>
      </c>
      <c r="C77" s="227" t="s">
        <v>355</v>
      </c>
      <c r="D77" s="531" t="s">
        <v>129</v>
      </c>
      <c r="E77" s="215" t="s">
        <v>356</v>
      </c>
      <c r="F77" s="213"/>
      <c r="G77" s="208">
        <v>8</v>
      </c>
      <c r="H77" s="208" t="s">
        <v>353</v>
      </c>
      <c r="I77" s="13"/>
      <c r="J77" s="13"/>
      <c r="K77" s="13"/>
    </row>
    <row r="78" spans="1:11" s="192" customFormat="1" ht="42.75" x14ac:dyDescent="0.25">
      <c r="A78" s="223" t="s">
        <v>349</v>
      </c>
      <c r="B78" s="224" t="s">
        <v>357</v>
      </c>
      <c r="C78" s="225" t="s">
        <v>358</v>
      </c>
      <c r="D78" s="222" t="s">
        <v>359</v>
      </c>
      <c r="E78" s="215"/>
      <c r="F78" s="217" t="s">
        <v>122</v>
      </c>
      <c r="G78" s="208">
        <v>8</v>
      </c>
      <c r="H78" s="208" t="s">
        <v>353</v>
      </c>
      <c r="I78" s="13"/>
      <c r="J78" s="13"/>
      <c r="K78" s="13"/>
    </row>
    <row r="79" spans="1:11" s="192" customFormat="1" ht="42.75" x14ac:dyDescent="0.25">
      <c r="A79" s="226" t="s">
        <v>360</v>
      </c>
      <c r="B79" s="224" t="s">
        <v>361</v>
      </c>
      <c r="C79" s="227" t="s">
        <v>362</v>
      </c>
      <c r="D79" s="219" t="s">
        <v>331</v>
      </c>
      <c r="E79" s="215" t="s">
        <v>332</v>
      </c>
      <c r="F79" s="217" t="s">
        <v>122</v>
      </c>
      <c r="G79" s="208" t="s">
        <v>333</v>
      </c>
      <c r="H79" s="208" t="s">
        <v>363</v>
      </c>
      <c r="I79" s="13"/>
      <c r="J79" s="13"/>
      <c r="K79" s="13"/>
    </row>
    <row r="80" spans="1:11" s="192" customFormat="1" ht="42.75" x14ac:dyDescent="0.25">
      <c r="A80" s="226" t="s">
        <v>360</v>
      </c>
      <c r="B80" s="224" t="s">
        <v>364</v>
      </c>
      <c r="C80" s="227" t="s">
        <v>365</v>
      </c>
      <c r="D80" s="219" t="s">
        <v>331</v>
      </c>
      <c r="E80" s="215" t="s">
        <v>332</v>
      </c>
      <c r="F80" s="217" t="s">
        <v>122</v>
      </c>
      <c r="G80" s="208" t="s">
        <v>333</v>
      </c>
      <c r="H80" s="208" t="s">
        <v>363</v>
      </c>
      <c r="I80" s="13"/>
      <c r="J80" s="13"/>
      <c r="K80" s="13"/>
    </row>
    <row r="81" spans="1:11" s="192" customFormat="1" ht="42.75" x14ac:dyDescent="0.25">
      <c r="A81" s="226" t="s">
        <v>360</v>
      </c>
      <c r="B81" s="224" t="s">
        <v>366</v>
      </c>
      <c r="C81" s="227" t="s">
        <v>367</v>
      </c>
      <c r="D81" s="219" t="s">
        <v>331</v>
      </c>
      <c r="E81" s="215" t="s">
        <v>332</v>
      </c>
      <c r="F81" s="208"/>
      <c r="G81" s="208" t="s">
        <v>333</v>
      </c>
      <c r="H81" s="208" t="s">
        <v>368</v>
      </c>
      <c r="I81" s="13"/>
      <c r="J81" s="13"/>
      <c r="K81" s="13"/>
    </row>
    <row r="82" spans="1:11" s="192" customFormat="1" ht="42.75" x14ac:dyDescent="0.25">
      <c r="A82" s="226" t="s">
        <v>360</v>
      </c>
      <c r="B82" s="224" t="s">
        <v>369</v>
      </c>
      <c r="C82" s="227" t="s">
        <v>370</v>
      </c>
      <c r="D82" s="219" t="s">
        <v>331</v>
      </c>
      <c r="E82" s="215" t="s">
        <v>332</v>
      </c>
      <c r="F82" s="217" t="s">
        <v>122</v>
      </c>
      <c r="G82" s="208" t="s">
        <v>333</v>
      </c>
      <c r="H82" s="208" t="s">
        <v>368</v>
      </c>
      <c r="I82" s="13"/>
      <c r="J82" s="13"/>
      <c r="K82" s="13"/>
    </row>
    <row r="83" spans="1:11" s="192" customFormat="1" ht="42.75" x14ac:dyDescent="0.25">
      <c r="A83" s="223" t="s">
        <v>360</v>
      </c>
      <c r="B83" s="224" t="s">
        <v>371</v>
      </c>
      <c r="C83" s="225" t="s">
        <v>372</v>
      </c>
      <c r="D83" s="219" t="s">
        <v>331</v>
      </c>
      <c r="E83" s="215" t="s">
        <v>373</v>
      </c>
      <c r="F83" s="217" t="s">
        <v>122</v>
      </c>
      <c r="G83" s="208" t="s">
        <v>333</v>
      </c>
      <c r="H83" s="208" t="s">
        <v>363</v>
      </c>
      <c r="I83" s="13"/>
      <c r="J83" s="13"/>
      <c r="K83" s="13"/>
    </row>
    <row r="84" spans="1:11" s="192" customFormat="1" ht="42.75" x14ac:dyDescent="0.25">
      <c r="A84" s="223" t="s">
        <v>374</v>
      </c>
      <c r="B84" s="224" t="s">
        <v>375</v>
      </c>
      <c r="C84" s="225" t="s">
        <v>376</v>
      </c>
      <c r="D84" s="219" t="s">
        <v>342</v>
      </c>
      <c r="E84" s="215" t="s">
        <v>373</v>
      </c>
      <c r="F84" s="217" t="s">
        <v>122</v>
      </c>
      <c r="G84" s="208" t="s">
        <v>303</v>
      </c>
      <c r="H84" s="208" t="s">
        <v>377</v>
      </c>
      <c r="I84" s="13"/>
      <c r="J84" s="13"/>
      <c r="K84" s="13"/>
    </row>
    <row r="85" spans="1:11" s="192" customFormat="1" ht="42.75" x14ac:dyDescent="0.25">
      <c r="A85" s="223" t="s">
        <v>374</v>
      </c>
      <c r="B85" s="224" t="s">
        <v>378</v>
      </c>
      <c r="C85" s="225" t="s">
        <v>379</v>
      </c>
      <c r="D85" s="219" t="s">
        <v>380</v>
      </c>
      <c r="E85" s="215" t="s">
        <v>373</v>
      </c>
      <c r="F85" s="217" t="s">
        <v>122</v>
      </c>
      <c r="G85" s="208" t="s">
        <v>303</v>
      </c>
      <c r="H85" s="208" t="s">
        <v>381</v>
      </c>
      <c r="I85" s="13"/>
      <c r="J85" s="13"/>
      <c r="K85" s="13"/>
    </row>
    <row r="86" spans="1:11" s="192" customFormat="1" ht="42.75" x14ac:dyDescent="0.25">
      <c r="A86" s="223" t="s">
        <v>374</v>
      </c>
      <c r="B86" s="224" t="s">
        <v>382</v>
      </c>
      <c r="C86" s="225" t="s">
        <v>383</v>
      </c>
      <c r="D86" s="222" t="s">
        <v>359</v>
      </c>
      <c r="E86" s="215" t="s">
        <v>384</v>
      </c>
      <c r="F86" s="217" t="s">
        <v>122</v>
      </c>
      <c r="G86" s="208" t="s">
        <v>303</v>
      </c>
      <c r="H86" s="208" t="s">
        <v>377</v>
      </c>
      <c r="I86" s="13"/>
      <c r="J86" s="13"/>
      <c r="K86" s="13"/>
    </row>
    <row r="87" spans="1:11" s="192" customFormat="1" ht="42.75" x14ac:dyDescent="0.25">
      <c r="A87" s="223" t="s">
        <v>385</v>
      </c>
      <c r="B87" s="224" t="s">
        <v>386</v>
      </c>
      <c r="C87" s="225" t="s">
        <v>387</v>
      </c>
      <c r="D87" s="531" t="s">
        <v>129</v>
      </c>
      <c r="E87" s="215" t="s">
        <v>388</v>
      </c>
      <c r="F87" s="217"/>
      <c r="G87" s="208" t="s">
        <v>303</v>
      </c>
      <c r="H87" s="208" t="s">
        <v>389</v>
      </c>
      <c r="I87" s="13"/>
      <c r="J87" s="13"/>
      <c r="K87" s="13"/>
    </row>
    <row r="88" spans="1:11" s="192" customFormat="1" ht="28.5" x14ac:dyDescent="0.25">
      <c r="A88" s="207" t="s">
        <v>390</v>
      </c>
      <c r="B88" s="208" t="s">
        <v>391</v>
      </c>
      <c r="C88" s="209" t="s">
        <v>392</v>
      </c>
      <c r="D88" s="215" t="s">
        <v>234</v>
      </c>
      <c r="E88" s="215"/>
      <c r="F88" s="217" t="s">
        <v>122</v>
      </c>
      <c r="G88" s="208" t="s">
        <v>393</v>
      </c>
      <c r="H88" s="208" t="s">
        <v>394</v>
      </c>
      <c r="I88" s="13"/>
      <c r="J88" s="13"/>
      <c r="K88" s="13"/>
    </row>
    <row r="89" spans="1:11" s="192" customFormat="1" ht="42.75" x14ac:dyDescent="0.25">
      <c r="A89" s="207" t="s">
        <v>390</v>
      </c>
      <c r="B89" s="208" t="s">
        <v>395</v>
      </c>
      <c r="C89" s="209" t="s">
        <v>396</v>
      </c>
      <c r="D89" s="531" t="s">
        <v>129</v>
      </c>
      <c r="E89" s="215" t="s">
        <v>397</v>
      </c>
      <c r="F89" s="217"/>
      <c r="G89" s="208" t="s">
        <v>393</v>
      </c>
      <c r="H89" s="208" t="s">
        <v>123</v>
      </c>
      <c r="I89" s="13"/>
      <c r="J89" s="13"/>
      <c r="K89" s="13"/>
    </row>
    <row r="90" spans="1:11" s="192" customFormat="1" ht="28.5" x14ac:dyDescent="0.25">
      <c r="A90" s="207" t="s">
        <v>390</v>
      </c>
      <c r="B90" s="208" t="s">
        <v>398</v>
      </c>
      <c r="C90" s="209" t="s">
        <v>399</v>
      </c>
      <c r="D90" s="215" t="s">
        <v>234</v>
      </c>
      <c r="E90" s="219"/>
      <c r="F90" s="217" t="s">
        <v>122</v>
      </c>
      <c r="G90" s="208">
        <v>6</v>
      </c>
      <c r="H90" s="208" t="s">
        <v>123</v>
      </c>
      <c r="I90" s="13"/>
      <c r="J90" s="13"/>
      <c r="K90" s="13"/>
    </row>
    <row r="91" spans="1:11" s="192" customFormat="1" ht="28.5" x14ac:dyDescent="0.25">
      <c r="A91" s="207" t="s">
        <v>400</v>
      </c>
      <c r="B91" s="208" t="s">
        <v>401</v>
      </c>
      <c r="C91" s="209" t="s">
        <v>402</v>
      </c>
      <c r="D91" s="531" t="s">
        <v>234</v>
      </c>
      <c r="E91" s="219"/>
      <c r="F91" s="217" t="s">
        <v>122</v>
      </c>
      <c r="G91" s="208" t="s">
        <v>403</v>
      </c>
      <c r="H91" s="208">
        <v>8</v>
      </c>
      <c r="I91" s="13"/>
      <c r="J91" s="13"/>
      <c r="K91" s="13"/>
    </row>
    <row r="92" spans="1:11" s="192" customFormat="1" ht="28.5" x14ac:dyDescent="0.25">
      <c r="A92" s="207" t="s">
        <v>404</v>
      </c>
      <c r="B92" s="208" t="s">
        <v>405</v>
      </c>
      <c r="C92" s="209" t="s">
        <v>406</v>
      </c>
      <c r="D92" s="208" t="s">
        <v>279</v>
      </c>
      <c r="E92" s="215" t="s">
        <v>407</v>
      </c>
      <c r="F92" s="217"/>
      <c r="G92" s="208">
        <v>1</v>
      </c>
      <c r="H92" s="208" t="s">
        <v>408</v>
      </c>
      <c r="I92" s="13"/>
      <c r="J92" s="13"/>
      <c r="K92" s="13"/>
    </row>
    <row r="93" spans="1:11" s="192" customFormat="1" ht="42.75" x14ac:dyDescent="0.25">
      <c r="A93" s="207" t="s">
        <v>404</v>
      </c>
      <c r="B93" s="208" t="s">
        <v>409</v>
      </c>
      <c r="C93" s="209" t="s">
        <v>410</v>
      </c>
      <c r="D93" s="215" t="s">
        <v>411</v>
      </c>
      <c r="E93" s="215"/>
      <c r="F93" s="217" t="s">
        <v>122</v>
      </c>
      <c r="G93" s="208">
        <v>1</v>
      </c>
      <c r="H93" s="208" t="s">
        <v>408</v>
      </c>
      <c r="I93" s="13"/>
      <c r="J93" s="13"/>
      <c r="K93" s="13"/>
    </row>
    <row r="94" spans="1:11" s="192" customFormat="1" ht="42.75" x14ac:dyDescent="0.25">
      <c r="A94" s="207" t="s">
        <v>404</v>
      </c>
      <c r="B94" s="208" t="s">
        <v>412</v>
      </c>
      <c r="C94" s="209" t="s">
        <v>413</v>
      </c>
      <c r="D94" s="215" t="s">
        <v>411</v>
      </c>
      <c r="E94" s="215"/>
      <c r="F94" s="217" t="s">
        <v>122</v>
      </c>
      <c r="G94" s="208">
        <v>1</v>
      </c>
      <c r="H94" s="208" t="s">
        <v>408</v>
      </c>
      <c r="I94" s="13"/>
      <c r="J94" s="13"/>
      <c r="K94" s="13"/>
    </row>
    <row r="95" spans="1:11" s="192" customFormat="1" ht="28.5" x14ac:dyDescent="0.25">
      <c r="A95" s="207" t="s">
        <v>414</v>
      </c>
      <c r="B95" s="208" t="s">
        <v>415</v>
      </c>
      <c r="C95" s="209" t="s">
        <v>416</v>
      </c>
      <c r="D95" s="215" t="s">
        <v>234</v>
      </c>
      <c r="E95" s="215"/>
      <c r="F95" s="217" t="s">
        <v>122</v>
      </c>
      <c r="G95" s="208">
        <v>6</v>
      </c>
      <c r="H95" s="208" t="s">
        <v>417</v>
      </c>
      <c r="I95" s="13"/>
      <c r="J95" s="13"/>
      <c r="K95" s="13"/>
    </row>
    <row r="96" spans="1:11" s="192" customFormat="1" x14ac:dyDescent="0.25">
      <c r="A96" s="207" t="s">
        <v>414</v>
      </c>
      <c r="B96" s="208" t="s">
        <v>418</v>
      </c>
      <c r="C96" s="209" t="s">
        <v>419</v>
      </c>
      <c r="D96" s="215" t="s">
        <v>129</v>
      </c>
      <c r="E96" s="215"/>
      <c r="F96" s="213"/>
      <c r="G96" s="208" t="s">
        <v>393</v>
      </c>
      <c r="H96" s="208" t="s">
        <v>420</v>
      </c>
      <c r="I96" s="13"/>
      <c r="J96" s="13"/>
      <c r="K96" s="13"/>
    </row>
    <row r="97" spans="1:11" s="192" customFormat="1" ht="28.5" x14ac:dyDescent="0.25">
      <c r="A97" s="207" t="s">
        <v>414</v>
      </c>
      <c r="B97" s="208" t="s">
        <v>421</v>
      </c>
      <c r="C97" s="209" t="s">
        <v>422</v>
      </c>
      <c r="D97" s="531" t="s">
        <v>234</v>
      </c>
      <c r="E97" s="215" t="s">
        <v>977</v>
      </c>
      <c r="F97" s="217" t="s">
        <v>122</v>
      </c>
      <c r="G97" s="208">
        <v>6</v>
      </c>
      <c r="H97" s="208" t="s">
        <v>123</v>
      </c>
      <c r="I97" s="13"/>
      <c r="J97" s="13"/>
      <c r="K97" s="13"/>
    </row>
    <row r="98" spans="1:11" s="192" customFormat="1" ht="28.5" x14ac:dyDescent="0.25">
      <c r="A98" s="207" t="s">
        <v>423</v>
      </c>
      <c r="B98" s="208" t="s">
        <v>424</v>
      </c>
      <c r="C98" s="209" t="s">
        <v>425</v>
      </c>
      <c r="D98" s="531" t="s">
        <v>234</v>
      </c>
      <c r="E98" s="215"/>
      <c r="F98" s="217" t="s">
        <v>122</v>
      </c>
      <c r="G98" s="208" t="s">
        <v>426</v>
      </c>
      <c r="H98" s="208" t="s">
        <v>123</v>
      </c>
      <c r="I98" s="13"/>
      <c r="J98" s="13"/>
      <c r="K98" s="13"/>
    </row>
    <row r="99" spans="1:11" s="192" customFormat="1" ht="28.5" x14ac:dyDescent="0.25">
      <c r="A99" s="207" t="s">
        <v>427</v>
      </c>
      <c r="B99" s="208" t="s">
        <v>428</v>
      </c>
      <c r="C99" s="209" t="s">
        <v>429</v>
      </c>
      <c r="D99" s="220" t="s">
        <v>279</v>
      </c>
      <c r="E99" s="215" t="s">
        <v>430</v>
      </c>
      <c r="F99" s="208"/>
      <c r="G99" s="208" t="s">
        <v>431</v>
      </c>
      <c r="H99" s="208">
        <v>8</v>
      </c>
      <c r="I99" s="13"/>
      <c r="J99" s="13"/>
      <c r="K99" s="13"/>
    </row>
    <row r="100" spans="1:11" s="192" customFormat="1" ht="28.5" x14ac:dyDescent="0.25">
      <c r="A100" s="207" t="s">
        <v>432</v>
      </c>
      <c r="B100" s="208" t="s">
        <v>433</v>
      </c>
      <c r="C100" s="209" t="s">
        <v>986</v>
      </c>
      <c r="D100" s="209" t="s">
        <v>434</v>
      </c>
      <c r="E100" s="215" t="s">
        <v>435</v>
      </c>
      <c r="F100" s="217" t="s">
        <v>122</v>
      </c>
      <c r="G100" s="208" t="s">
        <v>436</v>
      </c>
      <c r="H100" s="208" t="s">
        <v>229</v>
      </c>
      <c r="I100" s="13"/>
      <c r="J100" s="13"/>
      <c r="K100" s="13"/>
    </row>
    <row r="101" spans="1:11" s="192" customFormat="1" ht="28.5" x14ac:dyDescent="0.25">
      <c r="A101" s="207" t="s">
        <v>987</v>
      </c>
      <c r="B101" s="208" t="s">
        <v>437</v>
      </c>
      <c r="C101" s="209" t="s">
        <v>438</v>
      </c>
      <c r="D101" s="209" t="s">
        <v>434</v>
      </c>
      <c r="E101" s="215" t="s">
        <v>439</v>
      </c>
      <c r="F101" s="217" t="s">
        <v>122</v>
      </c>
      <c r="G101" s="208" t="s">
        <v>440</v>
      </c>
      <c r="H101" s="208">
        <v>8</v>
      </c>
      <c r="I101" s="13"/>
      <c r="J101" s="13"/>
      <c r="K101" s="13"/>
    </row>
    <row r="102" spans="1:11" s="192" customFormat="1" x14ac:dyDescent="0.25">
      <c r="A102" s="207" t="s">
        <v>441</v>
      </c>
      <c r="B102" s="208" t="s">
        <v>442</v>
      </c>
      <c r="C102" s="209" t="s">
        <v>443</v>
      </c>
      <c r="D102" s="220" t="s">
        <v>279</v>
      </c>
      <c r="E102" s="215" t="s">
        <v>444</v>
      </c>
      <c r="F102" s="213"/>
      <c r="G102" s="208" t="s">
        <v>445</v>
      </c>
      <c r="H102" s="208">
        <v>16</v>
      </c>
      <c r="I102" s="13"/>
      <c r="J102" s="13"/>
      <c r="K102" s="13"/>
    </row>
    <row r="103" spans="1:11" s="192" customFormat="1" ht="25.5" x14ac:dyDescent="0.25">
      <c r="A103" s="207" t="s">
        <v>446</v>
      </c>
      <c r="B103" s="208" t="s">
        <v>447</v>
      </c>
      <c r="C103" s="209" t="s">
        <v>448</v>
      </c>
      <c r="D103" s="220" t="s">
        <v>279</v>
      </c>
      <c r="E103" s="215" t="s">
        <v>449</v>
      </c>
      <c r="F103" s="213"/>
      <c r="G103" s="208" t="s">
        <v>445</v>
      </c>
      <c r="H103" s="208">
        <v>2</v>
      </c>
      <c r="I103" s="13"/>
      <c r="J103" s="13"/>
      <c r="K103" s="13"/>
    </row>
    <row r="104" spans="1:11" s="192" customFormat="1" ht="28.5" x14ac:dyDescent="0.25">
      <c r="A104" s="207" t="s">
        <v>450</v>
      </c>
      <c r="B104" s="208" t="s">
        <v>451</v>
      </c>
      <c r="C104" s="209" t="s">
        <v>452</v>
      </c>
      <c r="D104" s="209" t="s">
        <v>434</v>
      </c>
      <c r="E104" s="215" t="s">
        <v>453</v>
      </c>
      <c r="F104" s="217" t="s">
        <v>122</v>
      </c>
      <c r="G104" s="208" t="s">
        <v>445</v>
      </c>
      <c r="H104" s="208">
        <v>8</v>
      </c>
      <c r="I104" s="13"/>
      <c r="J104" s="13"/>
      <c r="K104" s="13"/>
    </row>
    <row r="105" spans="1:11" s="192" customFormat="1" ht="28.5" x14ac:dyDescent="0.25">
      <c r="A105" s="207" t="s">
        <v>450</v>
      </c>
      <c r="B105" s="208" t="s">
        <v>454</v>
      </c>
      <c r="C105" s="209" t="s">
        <v>455</v>
      </c>
      <c r="D105" s="215" t="s">
        <v>129</v>
      </c>
      <c r="E105" s="215" t="s">
        <v>456</v>
      </c>
      <c r="F105" s="213"/>
      <c r="G105" s="208" t="s">
        <v>457</v>
      </c>
      <c r="H105" s="208" t="s">
        <v>420</v>
      </c>
      <c r="I105" s="13"/>
      <c r="J105" s="13"/>
      <c r="K105" s="13"/>
    </row>
    <row r="106" spans="1:11" s="192" customFormat="1" ht="28.5" x14ac:dyDescent="0.25">
      <c r="A106" s="207" t="s">
        <v>458</v>
      </c>
      <c r="B106" s="208" t="s">
        <v>459</v>
      </c>
      <c r="C106" s="209" t="s">
        <v>460</v>
      </c>
      <c r="D106" s="209" t="s">
        <v>434</v>
      </c>
      <c r="E106" s="542"/>
      <c r="F106" s="217" t="s">
        <v>122</v>
      </c>
      <c r="G106" s="208">
        <v>1</v>
      </c>
      <c r="H106" s="208"/>
      <c r="I106" s="13"/>
      <c r="J106" s="13"/>
      <c r="K106" s="13"/>
    </row>
    <row r="107" spans="1:11" s="192" customFormat="1" ht="28.5" x14ac:dyDescent="0.25">
      <c r="A107" s="207" t="s">
        <v>458</v>
      </c>
      <c r="B107" s="208" t="s">
        <v>461</v>
      </c>
      <c r="C107" s="209" t="s">
        <v>462</v>
      </c>
      <c r="D107" s="209" t="s">
        <v>434</v>
      </c>
      <c r="E107" s="215"/>
      <c r="F107" s="217" t="s">
        <v>122</v>
      </c>
      <c r="G107" s="208">
        <v>1</v>
      </c>
      <c r="H107" s="208" t="s">
        <v>445</v>
      </c>
      <c r="I107" s="13"/>
      <c r="J107" s="13"/>
      <c r="K107" s="13"/>
    </row>
    <row r="108" spans="1:11" s="192" customFormat="1" ht="28.5" x14ac:dyDescent="0.25">
      <c r="A108" s="207" t="s">
        <v>463</v>
      </c>
      <c r="B108" s="208" t="s">
        <v>464</v>
      </c>
      <c r="C108" s="209" t="s">
        <v>465</v>
      </c>
      <c r="D108" s="209" t="s">
        <v>434</v>
      </c>
      <c r="E108" s="215"/>
      <c r="F108" s="217" t="s">
        <v>122</v>
      </c>
      <c r="G108" s="208" t="s">
        <v>466</v>
      </c>
      <c r="H108" s="208" t="s">
        <v>467</v>
      </c>
      <c r="I108" s="13"/>
      <c r="J108" s="13"/>
      <c r="K108" s="13"/>
    </row>
    <row r="109" spans="1:11" s="192" customFormat="1" ht="57" x14ac:dyDescent="0.25">
      <c r="A109" s="207" t="s">
        <v>463</v>
      </c>
      <c r="B109" s="208" t="s">
        <v>468</v>
      </c>
      <c r="C109" s="209" t="s">
        <v>469</v>
      </c>
      <c r="D109" s="532" t="s">
        <v>129</v>
      </c>
      <c r="E109" s="215" t="s">
        <v>470</v>
      </c>
      <c r="F109" s="213"/>
      <c r="G109" s="208" t="s">
        <v>466</v>
      </c>
      <c r="H109" s="208" t="s">
        <v>467</v>
      </c>
      <c r="I109" s="13"/>
      <c r="J109" s="13"/>
      <c r="K109" s="13"/>
    </row>
    <row r="110" spans="1:11" s="192" customFormat="1" ht="42.75" x14ac:dyDescent="0.25">
      <c r="A110" s="207" t="s">
        <v>471</v>
      </c>
      <c r="B110" s="208" t="s">
        <v>472</v>
      </c>
      <c r="C110" s="209" t="s">
        <v>473</v>
      </c>
      <c r="D110" s="209" t="s">
        <v>297</v>
      </c>
      <c r="E110" s="215" t="s">
        <v>474</v>
      </c>
      <c r="F110" s="217" t="s">
        <v>122</v>
      </c>
      <c r="G110" s="208">
        <v>10</v>
      </c>
      <c r="H110" s="208">
        <v>16</v>
      </c>
      <c r="I110" s="13"/>
      <c r="J110" s="13"/>
      <c r="K110" s="13"/>
    </row>
    <row r="111" spans="1:11" s="192" customFormat="1" x14ac:dyDescent="0.25">
      <c r="A111" s="207" t="s">
        <v>475</v>
      </c>
      <c r="B111" s="208" t="s">
        <v>476</v>
      </c>
      <c r="C111" s="209" t="s">
        <v>477</v>
      </c>
      <c r="D111" s="209" t="s">
        <v>129</v>
      </c>
      <c r="E111" s="215" t="s">
        <v>478</v>
      </c>
      <c r="F111" s="213"/>
      <c r="G111" s="208">
        <v>10</v>
      </c>
      <c r="H111" s="208">
        <v>16</v>
      </c>
      <c r="I111" s="13"/>
      <c r="J111" s="13"/>
      <c r="K111" s="13"/>
    </row>
    <row r="112" spans="1:11" s="192" customFormat="1" ht="42.75" x14ac:dyDescent="0.25">
      <c r="A112" s="207" t="s">
        <v>349</v>
      </c>
      <c r="B112" s="208" t="s">
        <v>479</v>
      </c>
      <c r="C112" s="215" t="s">
        <v>480</v>
      </c>
      <c r="D112" s="209" t="s">
        <v>359</v>
      </c>
      <c r="E112" s="215"/>
      <c r="F112" s="217" t="s">
        <v>122</v>
      </c>
      <c r="G112" s="208">
        <v>8</v>
      </c>
      <c r="H112" s="208" t="s">
        <v>481</v>
      </c>
      <c r="I112" s="13"/>
      <c r="J112" s="13"/>
      <c r="K112" s="13"/>
    </row>
    <row r="113" spans="1:11" s="192" customFormat="1" ht="42.75" x14ac:dyDescent="0.25">
      <c r="A113" s="207" t="s">
        <v>349</v>
      </c>
      <c r="B113" s="208" t="s">
        <v>482</v>
      </c>
      <c r="C113" s="215" t="s">
        <v>483</v>
      </c>
      <c r="D113" s="209" t="s">
        <v>359</v>
      </c>
      <c r="E113" s="215" t="s">
        <v>484</v>
      </c>
      <c r="F113" s="217" t="s">
        <v>122</v>
      </c>
      <c r="G113" s="208" t="s">
        <v>346</v>
      </c>
      <c r="H113" s="208" t="s">
        <v>485</v>
      </c>
      <c r="I113" s="13"/>
      <c r="J113" s="13"/>
      <c r="K113" s="13"/>
    </row>
    <row r="114" spans="1:11" s="192" customFormat="1" ht="42.75" x14ac:dyDescent="0.25">
      <c r="A114" s="207" t="s">
        <v>374</v>
      </c>
      <c r="B114" s="208" t="s">
        <v>486</v>
      </c>
      <c r="C114" s="215" t="s">
        <v>487</v>
      </c>
      <c r="D114" s="209" t="s">
        <v>380</v>
      </c>
      <c r="E114" s="215" t="s">
        <v>488</v>
      </c>
      <c r="F114" s="217" t="s">
        <v>122</v>
      </c>
      <c r="G114" s="208"/>
      <c r="H114" s="208" t="s">
        <v>381</v>
      </c>
      <c r="I114" s="13"/>
      <c r="J114" s="13"/>
      <c r="K114" s="13"/>
    </row>
    <row r="115" spans="1:11" s="192" customFormat="1" ht="25.5" x14ac:dyDescent="0.25">
      <c r="A115" s="207" t="s">
        <v>400</v>
      </c>
      <c r="B115" s="208" t="s">
        <v>489</v>
      </c>
      <c r="C115" s="215" t="s">
        <v>490</v>
      </c>
      <c r="D115" s="208" t="s">
        <v>279</v>
      </c>
      <c r="E115" s="215" t="s">
        <v>491</v>
      </c>
      <c r="F115" s="213"/>
      <c r="G115" s="208">
        <v>3</v>
      </c>
      <c r="H115" s="208">
        <v>8</v>
      </c>
      <c r="I115" s="13"/>
      <c r="J115" s="13"/>
      <c r="K115" s="13"/>
    </row>
    <row r="116" spans="1:11" s="192" customFormat="1" ht="54.75" customHeight="1" x14ac:dyDescent="0.25">
      <c r="A116" s="207" t="s">
        <v>492</v>
      </c>
      <c r="B116" s="208" t="s">
        <v>493</v>
      </c>
      <c r="C116" s="215" t="s">
        <v>494</v>
      </c>
      <c r="D116" s="209" t="s">
        <v>434</v>
      </c>
      <c r="E116" s="215" t="s">
        <v>495</v>
      </c>
      <c r="F116" s="217" t="s">
        <v>122</v>
      </c>
      <c r="G116" s="208" t="s">
        <v>445</v>
      </c>
      <c r="H116" s="208">
        <v>2</v>
      </c>
      <c r="I116" s="13"/>
      <c r="J116" s="13"/>
      <c r="K116" s="13"/>
    </row>
    <row r="117" spans="1:11" s="192" customFormat="1" ht="28.5" x14ac:dyDescent="0.25">
      <c r="A117" s="207" t="s">
        <v>492</v>
      </c>
      <c r="B117" s="208" t="s">
        <v>496</v>
      </c>
      <c r="C117" s="215" t="s">
        <v>497</v>
      </c>
      <c r="D117" s="208" t="s">
        <v>279</v>
      </c>
      <c r="E117" s="215" t="s">
        <v>449</v>
      </c>
      <c r="F117" s="213"/>
      <c r="G117" s="208">
        <v>1</v>
      </c>
      <c r="H117" s="208" t="s">
        <v>445</v>
      </c>
      <c r="I117" s="13"/>
      <c r="J117" s="13"/>
      <c r="K117" s="13"/>
    </row>
    <row r="118" spans="1:11" s="192" customFormat="1" ht="42.75" x14ac:dyDescent="0.25">
      <c r="A118" s="207" t="s">
        <v>450</v>
      </c>
      <c r="B118" s="208" t="s">
        <v>498</v>
      </c>
      <c r="C118" s="215" t="s">
        <v>499</v>
      </c>
      <c r="D118" s="208" t="s">
        <v>279</v>
      </c>
      <c r="E118" s="215" t="s">
        <v>500</v>
      </c>
      <c r="F118" s="213"/>
      <c r="G118" s="208">
        <v>7</v>
      </c>
      <c r="H118" s="208" t="s">
        <v>501</v>
      </c>
      <c r="I118" s="13"/>
      <c r="J118" s="13"/>
      <c r="K118" s="13"/>
    </row>
    <row r="119" spans="1:11" s="192" customFormat="1" ht="28.5" x14ac:dyDescent="0.25">
      <c r="A119" s="207" t="s">
        <v>450</v>
      </c>
      <c r="B119" s="208" t="s">
        <v>502</v>
      </c>
      <c r="C119" s="215" t="s">
        <v>503</v>
      </c>
      <c r="D119" s="208" t="s">
        <v>279</v>
      </c>
      <c r="E119" s="215" t="s">
        <v>504</v>
      </c>
      <c r="F119" s="213"/>
      <c r="G119" s="208">
        <v>1</v>
      </c>
      <c r="H119" s="208" t="s">
        <v>445</v>
      </c>
      <c r="I119" s="13"/>
      <c r="J119" s="13"/>
      <c r="K119" s="13"/>
    </row>
    <row r="120" spans="1:11" s="192" customFormat="1" x14ac:dyDescent="0.25">
      <c r="A120" s="226" t="s">
        <v>505</v>
      </c>
      <c r="B120" s="208" t="s">
        <v>506</v>
      </c>
      <c r="C120" s="215" t="s">
        <v>507</v>
      </c>
      <c r="D120" s="209" t="s">
        <v>129</v>
      </c>
      <c r="E120" s="215" t="s">
        <v>508</v>
      </c>
      <c r="F120" s="213"/>
      <c r="G120" s="208"/>
      <c r="H120" s="208" t="s">
        <v>509</v>
      </c>
      <c r="I120" s="13"/>
      <c r="J120" s="13"/>
      <c r="K120" s="13"/>
    </row>
    <row r="121" spans="1:11" s="192" customFormat="1" x14ac:dyDescent="0.25">
      <c r="A121" s="187"/>
      <c r="B121" s="187"/>
      <c r="C121" s="203"/>
      <c r="D121" s="186"/>
      <c r="E121" s="186"/>
      <c r="F121" s="187"/>
      <c r="G121" s="204"/>
      <c r="H121" s="204"/>
      <c r="I121" s="13"/>
      <c r="J121" s="13"/>
      <c r="K121" s="13"/>
    </row>
    <row r="122" spans="1:11" s="192" customFormat="1" x14ac:dyDescent="0.25">
      <c r="A122" s="187"/>
      <c r="B122" s="187"/>
      <c r="C122" s="203"/>
      <c r="D122" s="186"/>
      <c r="E122" s="186"/>
      <c r="F122" s="187"/>
      <c r="G122" s="204"/>
      <c r="H122" s="204"/>
      <c r="I122" s="13"/>
      <c r="J122" s="13"/>
      <c r="K122" s="13"/>
    </row>
    <row r="123" spans="1:11" s="192" customFormat="1" x14ac:dyDescent="0.25">
      <c r="A123" s="187"/>
      <c r="B123" s="187"/>
      <c r="C123" s="203"/>
      <c r="D123" s="186"/>
      <c r="E123" s="186"/>
      <c r="F123" s="187"/>
      <c r="G123" s="204"/>
      <c r="H123" s="204"/>
      <c r="I123" s="13"/>
      <c r="J123" s="13"/>
      <c r="K123" s="13"/>
    </row>
    <row r="124" spans="1:11" s="192" customFormat="1" x14ac:dyDescent="0.25">
      <c r="A124" s="187"/>
      <c r="B124" s="187"/>
      <c r="C124" s="203"/>
      <c r="D124" s="186"/>
      <c r="E124" s="186"/>
      <c r="F124" s="187"/>
      <c r="G124" s="204"/>
      <c r="H124" s="204"/>
      <c r="I124" s="13"/>
      <c r="J124" s="13"/>
      <c r="K124" s="13"/>
    </row>
    <row r="125" spans="1:11" s="192" customFormat="1" x14ac:dyDescent="0.25">
      <c r="A125" s="187"/>
      <c r="B125" s="187"/>
      <c r="C125" s="203"/>
      <c r="D125" s="186"/>
      <c r="E125" s="186"/>
      <c r="F125" s="187"/>
      <c r="G125" s="204"/>
      <c r="H125" s="204"/>
      <c r="I125" s="13"/>
      <c r="J125" s="13"/>
      <c r="K125" s="13"/>
    </row>
    <row r="126" spans="1:11" s="192" customFormat="1" x14ac:dyDescent="0.25">
      <c r="A126" s="187"/>
      <c r="B126" s="187"/>
      <c r="C126" s="203"/>
      <c r="D126" s="186"/>
      <c r="E126" s="186"/>
      <c r="F126" s="187"/>
      <c r="G126" s="204"/>
      <c r="H126" s="204"/>
      <c r="I126" s="13"/>
      <c r="J126" s="13"/>
      <c r="K126" s="13"/>
    </row>
    <row r="127" spans="1:11" s="192" customFormat="1" x14ac:dyDescent="0.25">
      <c r="A127" s="187"/>
      <c r="B127" s="187"/>
      <c r="C127" s="203"/>
      <c r="D127" s="186"/>
      <c r="E127" s="186"/>
      <c r="F127" s="187"/>
      <c r="G127" s="204"/>
      <c r="H127" s="204"/>
      <c r="I127" s="13"/>
      <c r="J127" s="13"/>
      <c r="K127" s="13"/>
    </row>
    <row r="128" spans="1:11" s="192" customFormat="1" x14ac:dyDescent="0.25">
      <c r="A128" s="187"/>
      <c r="B128" s="187"/>
      <c r="C128" s="203"/>
      <c r="D128" s="186"/>
      <c r="E128" s="186"/>
      <c r="F128" s="187"/>
      <c r="G128" s="204"/>
      <c r="H128" s="204"/>
      <c r="I128" s="13"/>
      <c r="J128" s="13"/>
      <c r="K128" s="13"/>
    </row>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sheetData>
  <sheetProtection algorithmName="SHA-512" hashValue="2Bk5Smym6yiVZryF8HG7l99TMqRCtiqpHXf6Hi/J1xAu8fW16R9MJ1kvyRxR9mpd33DEKA0K2r02KDIU+8ijzw==" saltValue="0HVLh23rBo9TsICgH3EPuQ==" spinCount="100000" sheet="1" objects="1" scenarios="1"/>
  <autoFilter ref="A4:H4" xr:uid="{F1915E87-743E-4F90-8245-5D92C556D018}"/>
  <mergeCells count="2">
    <mergeCell ref="A1:B1"/>
    <mergeCell ref="A2:E2"/>
  </mergeCells>
  <phoneticPr fontId="5" type="noConversion"/>
  <hyperlinks>
    <hyperlink ref="E55" r:id="rId1" xr:uid="{AB0CA814-0D51-41FD-9607-64DF63A13905}"/>
    <hyperlink ref="F12" location="Workforce!A1" display="Go to Data" xr:uid="{8C4EC979-9E61-4ABA-B64D-7B25D8132242}"/>
    <hyperlink ref="D53" r:id="rId2" xr:uid="{AB56E6A8-15F2-48E8-B08F-C75DA0CDAF05}"/>
    <hyperlink ref="F62" location="'Economic Performance'!A1" display="Go to Data" xr:uid="{6EE3D4A2-A43D-4358-9A8F-0738AEED7DDA}"/>
    <hyperlink ref="F43" location="Workforce!A1" display="Go to Data" xr:uid="{C638F340-9F75-414F-842B-AE75BDBD4DBC}"/>
    <hyperlink ref="F65" location="'Economic Performance'!A1" display="Go to Data" xr:uid="{F5F2A079-446D-45EC-8513-748DD2D85334}"/>
    <hyperlink ref="F88" location="Workforce!A1" display="Go to Data" xr:uid="{2D22AC16-C0FA-4BD2-8347-EB7A143B679C}"/>
    <hyperlink ref="F90" location="Workforce!A1" display="Go to Data" xr:uid="{99AFB895-BF3E-4672-9524-C60AF1C8CD1A}"/>
    <hyperlink ref="F95" location="Workforce!A1" display="Go to Data" xr:uid="{66D97F6D-6416-4BDB-8F79-9099C2DD5EA8}"/>
    <hyperlink ref="F98" location="Workforce!A1" display="Go to Data" xr:uid="{AC1EA866-C29E-45AC-AE3B-97270B457322}"/>
    <hyperlink ref="F91" location="Workforce!A1" display="Go to Data" xr:uid="{AFF9EC09-2468-4B59-8457-8B7598A3A1AD}"/>
    <hyperlink ref="F97" location="Workforce!A1" display="Go to Data" xr:uid="{2775A293-87AF-4140-9EA4-45CF86A9427F}"/>
    <hyperlink ref="F94" location="'Health &amp; Safety'!A1" display="Go to Data" xr:uid="{26FF5BC0-12CA-4975-9C0A-44560D7B92E7}"/>
    <hyperlink ref="F93" location="'Health &amp; Safety'!A1" display="Go to Data" xr:uid="{994F306B-A76F-45EB-AB4A-A75A563713CD}"/>
    <hyperlink ref="F116" location="Communities!A1" display="Go to Data" xr:uid="{55454680-28CE-4A42-B9B9-BFE65516444B}"/>
    <hyperlink ref="F106" location="Communities!A1" display="Go to Data" xr:uid="{6BD94156-00C7-4B4C-AF3F-6CFBE3E573E7}"/>
    <hyperlink ref="F107" location="Communities!A1" display="Go to Data" xr:uid="{6AD01B5F-5091-4D27-8D63-B75C32BE41E5}"/>
    <hyperlink ref="F79" location="'Energy &amp; Emissions'!A1" display="Go to Data" xr:uid="{B79B2F9A-C10A-41DB-B70A-59FAA63E8A71}"/>
    <hyperlink ref="F80" location="'Energy &amp; Emissions'!A1" display="Go to Data" xr:uid="{2D48D570-CC3C-44C2-BCC4-DBDAA6C5B4D5}"/>
    <hyperlink ref="F108" location="Communities!A1" display="Go to Data" xr:uid="{6EA8B993-DFAA-4F67-83FA-75482186872A}"/>
    <hyperlink ref="F112" location="'Environmental Stewardship'!A1" display="Go to Data" xr:uid="{6E28B8AA-FED4-47C3-BFD8-25051A9F80E0}"/>
    <hyperlink ref="F21" location="Workforce!A1" display="Go to Data" xr:uid="{4D9ED5AB-9F51-4BA5-83B9-4E96C85CB893}"/>
    <hyperlink ref="F113" location="'Environmental Stewardship'!A1" display="Go to Data" xr:uid="{BB41FA08-D366-46B0-B1B9-42FB00037AEE}"/>
    <hyperlink ref="F63" location="'TCFD Index'!A1" display="Go to Data" xr:uid="{471284D1-EC2C-40D5-873F-6E9528A9DC4D}"/>
    <hyperlink ref="F70" location="'Energy &amp; Emissions'!A1" display="Go to Data" xr:uid="{E4993D1B-33C5-41B7-B23C-A2058EFAA85E}"/>
    <hyperlink ref="F71" location="'Energy &amp; Emissions'!A1" display="Go to Data" xr:uid="{ED0E04AD-4CF3-4CD9-9401-3618A6FA3A81}"/>
    <hyperlink ref="F72" location="'Energy &amp; Emissions'!A1" display="Go to Data" xr:uid="{47054F97-599D-4208-A758-C8180C106A0B}"/>
    <hyperlink ref="F73" location="'Water Management'!A1" display="Go to Data" xr:uid="{6D400CE4-10BF-44A7-864E-63C5D59F5C7E}"/>
    <hyperlink ref="F74" location="'Water Management'!A1" display="Go to Data" xr:uid="{C37F92A0-1953-4E0F-8643-D8D49B539D85}"/>
    <hyperlink ref="F75" location="'Water Management'!A1" display="Go to Data" xr:uid="{4ECB385C-E5E2-49EE-949A-281AFCAC3D98}"/>
    <hyperlink ref="F78" location="'Environmental Stewardship'!A1" display="Go to Data" xr:uid="{2FBD6512-242F-4D00-831E-CB8E6DE31F6B}"/>
    <hyperlink ref="F82" location="'Energy &amp; Emissions'!A1" display="Go to Data" xr:uid="{1FD84D1B-661F-48B8-B11D-3520E6A8A682}"/>
    <hyperlink ref="F83" location="'Energy &amp; Emissions'!A1" display="Go to Data" xr:uid="{3943EC8E-1624-451E-ACD4-1F98B91DA856}"/>
    <hyperlink ref="F84" location="'Water Management'!A1" display="Go to Data" xr:uid="{39BB4A15-C3FC-4D53-8EB0-D9A7C592CB86}"/>
    <hyperlink ref="F85" location="'Materials, Tailings &amp; Waste'!A1" display="Go to Data" xr:uid="{836E784C-A101-4B6D-84A8-A49E21BA8FB8}"/>
    <hyperlink ref="F86" location="'Environmental Stewardship'!A1" display="Go to Data" xr:uid="{023D2A98-73CB-4FD9-84C0-88AC35293ED3}"/>
    <hyperlink ref="F114" location="'Materials, Tailings &amp; Waste'!A1" display="Go to Data" xr:uid="{73C5E8BC-6262-4DB6-ABAC-3787FA17919E}"/>
    <hyperlink ref="F110" location="'Economic Performance'!A1" display="Go to Data" xr:uid="{0FA4DD7E-921B-4F8B-A4EC-BE62B6D8CB2E}"/>
    <hyperlink ref="F100" location="Communities!A1" display="Go to Data" xr:uid="{4B0AB290-6CE3-4A07-89D0-F22E9391F807}"/>
    <hyperlink ref="F104" location="Communities!A1" display="Go to Data" xr:uid="{71409A3A-657C-4CBD-9A6C-8D698AF22E48}"/>
    <hyperlink ref="F101" location="Communities!A1" display="Go to Data" xr:uid="{388192C2-B36C-4D15-B1BC-53D9D4198836}"/>
  </hyperlinks>
  <pageMargins left="0.7" right="0.7" top="0.75" bottom="0.75" header="0.3" footer="0.3"/>
  <pageSetup paperSize="9" orientation="portrait" r:id="rId3"/>
  <ignoredErrors>
    <ignoredError sqref="H120 H100 H114 H108:H109 H87:H95 H73:H85 H60:H68 H33:H35 G21 G30 G70 G79:G83 G91:G101"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C0513-D46B-4574-95AB-9F31C1886744}">
  <sheetPr codeName="Sheet4">
    <tabColor rgb="FF9BAFB5"/>
  </sheetPr>
  <dimension ref="A1:H22"/>
  <sheetViews>
    <sheetView zoomScaleNormal="100" workbookViewId="0">
      <selection activeCell="B4" sqref="B4"/>
    </sheetView>
  </sheetViews>
  <sheetFormatPr defaultColWidth="0" defaultRowHeight="14.25" zeroHeight="1" x14ac:dyDescent="0.25"/>
  <cols>
    <col min="1" max="1" width="18" style="187" bestFit="1" customWidth="1"/>
    <col min="2" max="2" width="49.140625" style="186" customWidth="1"/>
    <col min="3" max="3" width="161.28515625" style="185" bestFit="1" customWidth="1"/>
    <col min="4" max="4" width="39.85546875" style="186" customWidth="1"/>
    <col min="5" max="8" width="8.7109375" style="14" customWidth="1"/>
    <col min="9" max="16384" width="8.7109375" style="14" hidden="1"/>
  </cols>
  <sheetData>
    <row r="1" spans="1:8" ht="28.5" customHeight="1" x14ac:dyDescent="0.25">
      <c r="A1" s="582" t="s">
        <v>16</v>
      </c>
      <c r="B1" s="582"/>
      <c r="E1" s="186"/>
      <c r="F1" s="186"/>
      <c r="G1" s="186"/>
      <c r="H1" s="186"/>
    </row>
    <row r="2" spans="1:8" ht="45.75" customHeight="1" x14ac:dyDescent="0.25">
      <c r="A2" s="585" t="s">
        <v>1014</v>
      </c>
      <c r="B2" s="585"/>
      <c r="C2" s="585"/>
      <c r="D2" s="585"/>
      <c r="E2" s="186"/>
      <c r="F2" s="186"/>
      <c r="G2" s="186"/>
      <c r="H2" s="186"/>
    </row>
    <row r="3" spans="1:8" x14ac:dyDescent="0.25">
      <c r="A3" s="583" t="s">
        <v>989</v>
      </c>
      <c r="B3" s="584"/>
      <c r="C3" s="584"/>
      <c r="D3" s="584"/>
      <c r="E3" s="186"/>
      <c r="F3" s="186"/>
      <c r="G3" s="186"/>
      <c r="H3" s="186"/>
    </row>
    <row r="4" spans="1:8" ht="36" x14ac:dyDescent="0.25">
      <c r="A4" s="235" t="s">
        <v>510</v>
      </c>
      <c r="B4" s="236" t="s">
        <v>511</v>
      </c>
      <c r="C4" s="236" t="s">
        <v>512</v>
      </c>
      <c r="D4" s="236" t="s">
        <v>513</v>
      </c>
      <c r="E4" s="186"/>
      <c r="F4" s="186"/>
      <c r="G4" s="186"/>
      <c r="H4" s="186"/>
    </row>
    <row r="5" spans="1:8" ht="103.5" customHeight="1" x14ac:dyDescent="0.25">
      <c r="A5" s="581" t="s">
        <v>155</v>
      </c>
      <c r="B5" s="188" t="s">
        <v>514</v>
      </c>
      <c r="C5" s="189" t="s">
        <v>515</v>
      </c>
      <c r="D5" s="533" t="s">
        <v>516</v>
      </c>
      <c r="E5" s="186"/>
      <c r="F5" s="186"/>
      <c r="G5" s="186"/>
      <c r="H5" s="186"/>
    </row>
    <row r="6" spans="1:8" ht="158.25" customHeight="1" x14ac:dyDescent="0.25">
      <c r="A6" s="581"/>
      <c r="B6" s="188" t="s">
        <v>517</v>
      </c>
      <c r="C6" s="189" t="s">
        <v>983</v>
      </c>
      <c r="D6" s="190" t="s">
        <v>518</v>
      </c>
      <c r="E6" s="186"/>
      <c r="F6" s="186"/>
      <c r="G6" s="186"/>
      <c r="H6" s="186"/>
    </row>
    <row r="7" spans="1:8" ht="312" customHeight="1" x14ac:dyDescent="0.25">
      <c r="A7" s="581" t="s">
        <v>140</v>
      </c>
      <c r="B7" s="188" t="s">
        <v>519</v>
      </c>
      <c r="C7" s="189" t="s">
        <v>984</v>
      </c>
      <c r="D7" s="190" t="s">
        <v>520</v>
      </c>
      <c r="E7" s="186"/>
      <c r="F7" s="186"/>
      <c r="G7" s="186"/>
      <c r="H7" s="186"/>
    </row>
    <row r="8" spans="1:8" ht="120" x14ac:dyDescent="0.25">
      <c r="A8" s="581"/>
      <c r="B8" s="188" t="s">
        <v>521</v>
      </c>
      <c r="C8" s="534" t="s">
        <v>522</v>
      </c>
      <c r="D8" s="190" t="s">
        <v>523</v>
      </c>
      <c r="E8" s="186"/>
      <c r="F8" s="186"/>
      <c r="G8" s="186"/>
      <c r="H8" s="186"/>
    </row>
    <row r="9" spans="1:8" ht="120" x14ac:dyDescent="0.25">
      <c r="A9" s="581"/>
      <c r="B9" s="188" t="s">
        <v>524</v>
      </c>
      <c r="C9" s="189" t="s">
        <v>525</v>
      </c>
      <c r="D9" s="190" t="s">
        <v>523</v>
      </c>
      <c r="E9" s="186"/>
      <c r="F9" s="186"/>
      <c r="G9" s="186"/>
      <c r="H9" s="186"/>
    </row>
    <row r="10" spans="1:8" ht="96" x14ac:dyDescent="0.25">
      <c r="A10" s="581" t="s">
        <v>526</v>
      </c>
      <c r="B10" s="188" t="s">
        <v>527</v>
      </c>
      <c r="C10" s="191" t="s">
        <v>528</v>
      </c>
      <c r="D10" s="190" t="s">
        <v>529</v>
      </c>
      <c r="E10" s="186"/>
      <c r="F10" s="186"/>
      <c r="G10" s="186"/>
      <c r="H10" s="186"/>
    </row>
    <row r="11" spans="1:8" ht="84" x14ac:dyDescent="0.25">
      <c r="A11" s="581"/>
      <c r="B11" s="188" t="s">
        <v>530</v>
      </c>
      <c r="C11" s="189" t="s">
        <v>531</v>
      </c>
      <c r="D11" s="190" t="s">
        <v>523</v>
      </c>
      <c r="E11" s="186"/>
      <c r="F11" s="186"/>
      <c r="G11" s="186"/>
      <c r="H11" s="186"/>
    </row>
    <row r="12" spans="1:8" ht="140.25" customHeight="1" x14ac:dyDescent="0.25">
      <c r="A12" s="581"/>
      <c r="B12" s="188" t="s">
        <v>532</v>
      </c>
      <c r="C12" s="191" t="s">
        <v>533</v>
      </c>
      <c r="D12" s="190" t="s">
        <v>523</v>
      </c>
      <c r="E12" s="186"/>
      <c r="F12" s="186"/>
      <c r="G12" s="186"/>
      <c r="H12" s="186"/>
    </row>
    <row r="13" spans="1:8" ht="156" customHeight="1" x14ac:dyDescent="0.25">
      <c r="A13" s="581" t="s">
        <v>534</v>
      </c>
      <c r="B13" s="188" t="s">
        <v>535</v>
      </c>
      <c r="C13" s="191" t="s">
        <v>536</v>
      </c>
      <c r="D13" s="190" t="s">
        <v>537</v>
      </c>
      <c r="E13" s="186"/>
      <c r="F13" s="186"/>
      <c r="G13" s="186"/>
      <c r="H13" s="186"/>
    </row>
    <row r="14" spans="1:8" ht="67.5" customHeight="1" x14ac:dyDescent="0.25">
      <c r="A14" s="581"/>
      <c r="B14" s="188" t="s">
        <v>538</v>
      </c>
      <c r="C14" s="189" t="s">
        <v>985</v>
      </c>
      <c r="D14" s="190" t="s">
        <v>539</v>
      </c>
      <c r="E14" s="186"/>
      <c r="F14" s="186"/>
      <c r="G14" s="186"/>
      <c r="H14" s="186"/>
    </row>
    <row r="15" spans="1:8" ht="204" customHeight="1" x14ac:dyDescent="0.25">
      <c r="A15" s="581"/>
      <c r="B15" s="188" t="s">
        <v>540</v>
      </c>
      <c r="C15" s="189" t="s">
        <v>541</v>
      </c>
      <c r="D15" s="190" t="s">
        <v>537</v>
      </c>
      <c r="E15" s="186"/>
      <c r="F15" s="186"/>
      <c r="G15" s="186"/>
      <c r="H15" s="186"/>
    </row>
    <row r="16" spans="1:8" x14ac:dyDescent="0.25">
      <c r="E16" s="186"/>
      <c r="F16" s="186"/>
      <c r="G16" s="186"/>
      <c r="H16" s="186"/>
    </row>
    <row r="17" spans="5:8" x14ac:dyDescent="0.25">
      <c r="E17" s="186"/>
      <c r="F17" s="186"/>
      <c r="G17" s="186"/>
      <c r="H17" s="186"/>
    </row>
    <row r="18" spans="5:8" x14ac:dyDescent="0.25">
      <c r="E18" s="186"/>
      <c r="F18" s="186"/>
      <c r="G18" s="186"/>
      <c r="H18" s="186"/>
    </row>
    <row r="19" spans="5:8" x14ac:dyDescent="0.25">
      <c r="E19" s="186"/>
      <c r="F19" s="186"/>
      <c r="G19" s="186"/>
      <c r="H19" s="186"/>
    </row>
    <row r="20" spans="5:8" x14ac:dyDescent="0.25">
      <c r="E20" s="186"/>
      <c r="F20" s="186"/>
      <c r="G20" s="186"/>
      <c r="H20" s="186"/>
    </row>
    <row r="21" spans="5:8" x14ac:dyDescent="0.25">
      <c r="E21" s="186"/>
      <c r="F21" s="186"/>
      <c r="G21" s="186"/>
      <c r="H21" s="186"/>
    </row>
    <row r="22" spans="5:8" x14ac:dyDescent="0.25">
      <c r="E22" s="186"/>
      <c r="F22" s="186"/>
      <c r="G22" s="186"/>
      <c r="H22" s="186"/>
    </row>
  </sheetData>
  <sheetProtection algorithmName="SHA-512" hashValue="k8znIP9ja2xMKVaOGfsiCF9pbY8Ke8BliJqNtWMUhJRn8aqxXnPlYAORI2y8pDm9CMAYt9V8MNkJcPc0nuGtkw==" saltValue="l5Hhn1+2WCL4NETEuMzntA==" spinCount="100000" sheet="1" objects="1" scenarios="1"/>
  <mergeCells count="7">
    <mergeCell ref="A10:A12"/>
    <mergeCell ref="A13:A15"/>
    <mergeCell ref="A5:A6"/>
    <mergeCell ref="A7:A9"/>
    <mergeCell ref="A1:B1"/>
    <mergeCell ref="A3:D3"/>
    <mergeCell ref="A2:D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90C3F-E183-45F2-AD8D-9C987CE4DD30}">
  <sheetPr codeName="Sheet3">
    <tabColor rgb="FF9BAFB5"/>
  </sheetPr>
  <dimension ref="A1:F18"/>
  <sheetViews>
    <sheetView zoomScaleNormal="100" workbookViewId="0">
      <selection activeCell="A2" sqref="A2:D2"/>
    </sheetView>
  </sheetViews>
  <sheetFormatPr defaultColWidth="0" defaultRowHeight="14.25" zeroHeight="1" x14ac:dyDescent="0.25"/>
  <cols>
    <col min="1" max="1" width="15.42578125" style="193" bestFit="1" customWidth="1"/>
    <col min="2" max="2" width="59" style="13" customWidth="1"/>
    <col min="3" max="3" width="92.85546875" style="13" bestFit="1" customWidth="1"/>
    <col min="4" max="6" width="8.7109375" style="13" customWidth="1"/>
    <col min="7" max="16384" width="8.7109375" style="13" hidden="1"/>
  </cols>
  <sheetData>
    <row r="1" spans="1:6" s="192" customFormat="1" ht="26.25" x14ac:dyDescent="0.25">
      <c r="A1" s="591" t="s">
        <v>13</v>
      </c>
      <c r="B1" s="591"/>
      <c r="C1" s="535"/>
      <c r="D1" s="13"/>
      <c r="E1" s="13"/>
      <c r="F1" s="13"/>
    </row>
    <row r="2" spans="1:6" s="192" customFormat="1" ht="77.25" customHeight="1" x14ac:dyDescent="0.25">
      <c r="A2" s="592" t="s">
        <v>1015</v>
      </c>
      <c r="B2" s="592"/>
      <c r="C2" s="592"/>
      <c r="D2" s="592"/>
      <c r="E2" s="13"/>
      <c r="F2" s="13"/>
    </row>
    <row r="3" spans="1:6" s="192" customFormat="1" ht="15" x14ac:dyDescent="0.25">
      <c r="A3" s="589" t="s">
        <v>988</v>
      </c>
      <c r="B3" s="590"/>
      <c r="C3" s="590"/>
      <c r="D3" s="590"/>
      <c r="E3" s="13"/>
      <c r="F3" s="13"/>
    </row>
    <row r="4" spans="1:6" s="192" customFormat="1" ht="18" x14ac:dyDescent="0.25">
      <c r="A4" s="536" t="s">
        <v>542</v>
      </c>
      <c r="B4" s="537" t="s">
        <v>543</v>
      </c>
      <c r="C4" s="538" t="s">
        <v>512</v>
      </c>
      <c r="D4" s="13"/>
      <c r="E4" s="13"/>
      <c r="F4" s="13"/>
    </row>
    <row r="5" spans="1:6" s="192" customFormat="1" ht="88.5" customHeight="1" x14ac:dyDescent="0.25">
      <c r="A5" s="586" t="s">
        <v>544</v>
      </c>
      <c r="B5" s="194" t="s">
        <v>545</v>
      </c>
      <c r="C5" s="195" t="s">
        <v>546</v>
      </c>
      <c r="D5" s="13"/>
      <c r="E5" s="13"/>
      <c r="F5" s="13"/>
    </row>
    <row r="6" spans="1:6" s="192" customFormat="1" ht="94.5" customHeight="1" x14ac:dyDescent="0.25">
      <c r="A6" s="586"/>
      <c r="B6" s="194" t="s">
        <v>547</v>
      </c>
      <c r="C6" s="195" t="s">
        <v>546</v>
      </c>
      <c r="D6" s="13"/>
      <c r="E6" s="13"/>
      <c r="F6" s="13"/>
    </row>
    <row r="7" spans="1:6" s="192" customFormat="1" ht="70.5" customHeight="1" x14ac:dyDescent="0.25">
      <c r="A7" s="587" t="s">
        <v>548</v>
      </c>
      <c r="B7" s="194" t="s">
        <v>549</v>
      </c>
      <c r="C7" s="195" t="s">
        <v>550</v>
      </c>
      <c r="D7" s="13"/>
      <c r="E7" s="13"/>
      <c r="F7" s="13"/>
    </row>
    <row r="8" spans="1:6" s="192" customFormat="1" ht="67.5" customHeight="1" x14ac:dyDescent="0.25">
      <c r="A8" s="587"/>
      <c r="B8" s="196" t="s">
        <v>551</v>
      </c>
      <c r="C8" s="195" t="s">
        <v>552</v>
      </c>
      <c r="D8" s="13"/>
      <c r="E8" s="13"/>
      <c r="F8" s="13"/>
    </row>
    <row r="9" spans="1:6" s="192" customFormat="1" ht="67.5" customHeight="1" x14ac:dyDescent="0.25">
      <c r="A9" s="587"/>
      <c r="B9" s="196" t="s">
        <v>553</v>
      </c>
      <c r="C9" s="195" t="s">
        <v>554</v>
      </c>
      <c r="D9" s="13"/>
      <c r="E9" s="13"/>
      <c r="F9" s="13"/>
    </row>
    <row r="10" spans="1:6" s="192" customFormat="1" ht="95.25" customHeight="1" x14ac:dyDescent="0.25">
      <c r="A10" s="587"/>
      <c r="B10" s="196" t="s">
        <v>555</v>
      </c>
      <c r="C10" s="195" t="s">
        <v>556</v>
      </c>
      <c r="D10" s="13"/>
      <c r="E10" s="13"/>
      <c r="F10" s="13"/>
    </row>
    <row r="11" spans="1:6" s="192" customFormat="1" ht="111.75" customHeight="1" x14ac:dyDescent="0.25">
      <c r="A11" s="588" t="s">
        <v>557</v>
      </c>
      <c r="B11" s="196" t="s">
        <v>558</v>
      </c>
      <c r="C11" s="195" t="s">
        <v>559</v>
      </c>
      <c r="D11" s="13"/>
      <c r="E11" s="13"/>
      <c r="F11" s="13"/>
    </row>
    <row r="12" spans="1:6" s="192" customFormat="1" ht="90" customHeight="1" x14ac:dyDescent="0.25">
      <c r="A12" s="588"/>
      <c r="B12" s="196" t="s">
        <v>560</v>
      </c>
      <c r="C12" s="195" t="s">
        <v>561</v>
      </c>
      <c r="D12" s="13"/>
      <c r="E12" s="13"/>
      <c r="F12" s="13"/>
    </row>
    <row r="13" spans="1:6" s="192" customFormat="1" ht="92.25" customHeight="1" x14ac:dyDescent="0.25">
      <c r="A13" s="588"/>
      <c r="B13" s="196" t="s">
        <v>562</v>
      </c>
      <c r="C13" s="195" t="s">
        <v>561</v>
      </c>
      <c r="D13" s="13"/>
      <c r="E13" s="13"/>
      <c r="F13" s="13"/>
    </row>
    <row r="14" spans="1:6" s="192" customFormat="1" ht="51.75" customHeight="1" x14ac:dyDescent="0.25">
      <c r="A14" s="544" t="s">
        <v>563</v>
      </c>
      <c r="B14" s="196" t="s">
        <v>564</v>
      </c>
      <c r="C14" s="195" t="s">
        <v>565</v>
      </c>
      <c r="D14" s="13"/>
      <c r="E14" s="13"/>
      <c r="F14" s="13"/>
    </row>
    <row r="15" spans="1:6" x14ac:dyDescent="0.25"/>
    <row r="16" spans="1:6" x14ac:dyDescent="0.25"/>
    <row r="17" x14ac:dyDescent="0.25"/>
    <row r="18" x14ac:dyDescent="0.25"/>
  </sheetData>
  <sheetProtection algorithmName="SHA-512" hashValue="TFNcZ3x+tZT+dTCG3lTXHXzjsOQnmA9qSFiQi+G4bUB1/q7U0O+ocz1wx9eHHBM/Vqpe8G04TJur4J6J4AO8/A==" saltValue="WgQDAgHxDCyxQ49OVeeqsg==" spinCount="100000" sheet="1" objects="1" scenarios="1"/>
  <mergeCells count="6">
    <mergeCell ref="A5:A6"/>
    <mergeCell ref="A7:A10"/>
    <mergeCell ref="A11:A13"/>
    <mergeCell ref="A3:D3"/>
    <mergeCell ref="A1:B1"/>
    <mergeCell ref="A2:D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ECB76-711D-45E6-A77A-2ADB5A70F4A0}">
  <sheetPr codeName="Sheet5">
    <tabColor rgb="FF5EB0AC"/>
  </sheetPr>
  <dimension ref="A1:O181"/>
  <sheetViews>
    <sheetView showGridLines="0" zoomScaleNormal="100" workbookViewId="0">
      <selection activeCell="A2" sqref="A2"/>
    </sheetView>
  </sheetViews>
  <sheetFormatPr defaultColWidth="0" defaultRowHeight="14.25" zeroHeight="1" x14ac:dyDescent="0.2"/>
  <cols>
    <col min="1" max="1" width="124.5703125" style="18" customWidth="1"/>
    <col min="2" max="2" width="12.85546875" style="18" bestFit="1" customWidth="1"/>
    <col min="3" max="3" width="13.140625" style="18" bestFit="1" customWidth="1"/>
    <col min="4" max="4" width="13.5703125" style="18" bestFit="1" customWidth="1"/>
    <col min="5" max="5" width="12.85546875" style="18" bestFit="1" customWidth="1"/>
    <col min="6" max="6" width="11.42578125" style="18" customWidth="1"/>
    <col min="7" max="7" width="15.42578125" style="18" bestFit="1" customWidth="1"/>
    <col min="8" max="8" width="10.5703125" style="18" bestFit="1" customWidth="1"/>
    <col min="9" max="10" width="14.85546875" style="18" bestFit="1" customWidth="1"/>
    <col min="11" max="11" width="12.42578125" style="18" bestFit="1" customWidth="1"/>
    <col min="12" max="12" width="11.7109375" style="18" bestFit="1" customWidth="1"/>
    <col min="13" max="13" width="10.7109375" style="18" customWidth="1"/>
    <col min="14" max="14" width="8.7109375" style="18" customWidth="1"/>
    <col min="15" max="15" width="0" style="20" hidden="1" customWidth="1"/>
    <col min="16" max="16384" width="8.7109375" style="20" hidden="1"/>
  </cols>
  <sheetData>
    <row r="1" spans="1:13" x14ac:dyDescent="0.2">
      <c r="B1" s="19"/>
      <c r="C1" s="19"/>
      <c r="D1" s="19"/>
      <c r="E1" s="19"/>
      <c r="F1" s="19"/>
      <c r="G1" s="19"/>
      <c r="H1" s="19"/>
    </row>
    <row r="2" spans="1:13" ht="26.25" x14ac:dyDescent="0.4">
      <c r="A2" s="570" t="s">
        <v>7</v>
      </c>
      <c r="B2" s="19"/>
      <c r="C2" s="19"/>
      <c r="D2" s="19"/>
      <c r="E2" s="19"/>
      <c r="F2" s="19"/>
      <c r="G2" s="19"/>
      <c r="H2" s="19"/>
    </row>
    <row r="3" spans="1:13" x14ac:dyDescent="0.2">
      <c r="A3" s="20"/>
      <c r="B3" s="19"/>
      <c r="C3" s="19"/>
      <c r="D3" s="19"/>
      <c r="E3" s="19"/>
      <c r="F3" s="19"/>
      <c r="G3" s="19"/>
      <c r="H3" s="19"/>
    </row>
    <row r="4" spans="1:13" ht="18" x14ac:dyDescent="0.25">
      <c r="A4" s="594" t="s">
        <v>566</v>
      </c>
      <c r="B4" s="594"/>
      <c r="C4" s="594"/>
      <c r="D4" s="594"/>
      <c r="E4" s="594"/>
      <c r="F4" s="96"/>
      <c r="G4" s="600" t="s">
        <v>567</v>
      </c>
      <c r="H4" s="601"/>
      <c r="I4" s="601"/>
      <c r="J4" s="601"/>
      <c r="K4" s="601"/>
      <c r="L4" s="601"/>
      <c r="M4" s="21"/>
    </row>
    <row r="5" spans="1:13" ht="18" customHeight="1" x14ac:dyDescent="0.25">
      <c r="A5" s="61" t="s">
        <v>568</v>
      </c>
      <c r="B5" s="62" t="s">
        <v>567</v>
      </c>
      <c r="C5" s="62" t="s">
        <v>569</v>
      </c>
      <c r="D5" s="62" t="s">
        <v>570</v>
      </c>
      <c r="E5" s="69" t="s">
        <v>571</v>
      </c>
      <c r="F5" s="77"/>
      <c r="G5" s="567" t="s">
        <v>991</v>
      </c>
      <c r="H5" s="568" t="s">
        <v>573</v>
      </c>
      <c r="I5" s="568" t="s">
        <v>574</v>
      </c>
      <c r="J5" s="568" t="s">
        <v>575</v>
      </c>
      <c r="K5" s="569" t="s">
        <v>576</v>
      </c>
      <c r="L5" s="569" t="s">
        <v>577</v>
      </c>
    </row>
    <row r="6" spans="1:13" ht="15" x14ac:dyDescent="0.25">
      <c r="A6" s="52" t="s">
        <v>578</v>
      </c>
      <c r="B6" s="53">
        <f>609+B25</f>
        <v>704</v>
      </c>
      <c r="C6" s="54">
        <v>554</v>
      </c>
      <c r="D6" s="54">
        <v>576</v>
      </c>
      <c r="E6" s="70" t="s">
        <v>279</v>
      </c>
      <c r="F6" s="77"/>
      <c r="G6" s="72">
        <v>12</v>
      </c>
      <c r="H6" s="63">
        <v>115</v>
      </c>
      <c r="I6" s="63">
        <v>142</v>
      </c>
      <c r="J6" s="63">
        <v>181</v>
      </c>
      <c r="K6" s="64">
        <v>28</v>
      </c>
      <c r="L6" s="64">
        <v>131</v>
      </c>
    </row>
    <row r="7" spans="1:13" ht="15" x14ac:dyDescent="0.25">
      <c r="A7" s="55" t="s">
        <v>579</v>
      </c>
      <c r="B7" s="53">
        <f>B8+B9</f>
        <v>1977</v>
      </c>
      <c r="C7" s="53">
        <f>C8+C9</f>
        <v>1448</v>
      </c>
      <c r="D7" s="53">
        <f t="shared" ref="D7:E7" si="0">D8+D9</f>
        <v>1342</v>
      </c>
      <c r="E7" s="70">
        <f t="shared" si="0"/>
        <v>1263</v>
      </c>
      <c r="F7" s="77"/>
      <c r="G7" s="73">
        <f t="shared" ref="G7" si="1">G8+G9</f>
        <v>137</v>
      </c>
      <c r="H7" s="65">
        <f t="shared" ref="H7" si="2">H8+H9</f>
        <v>456</v>
      </c>
      <c r="I7" s="65">
        <f t="shared" ref="I7" si="3">I8+I9</f>
        <v>752</v>
      </c>
      <c r="J7" s="65">
        <f t="shared" ref="J7" si="4">J8+J9</f>
        <v>282</v>
      </c>
      <c r="K7" s="65">
        <f t="shared" ref="K7" si="5">K8+K9</f>
        <v>197</v>
      </c>
      <c r="L7" s="65">
        <f t="shared" ref="L7" si="6">L8+L9</f>
        <v>153</v>
      </c>
    </row>
    <row r="8" spans="1:13" x14ac:dyDescent="0.2">
      <c r="A8" s="56" t="s">
        <v>580</v>
      </c>
      <c r="B8" s="57">
        <v>1583</v>
      </c>
      <c r="C8" s="57">
        <v>1209</v>
      </c>
      <c r="D8" s="57">
        <f>1101+1+30+12</f>
        <v>1144</v>
      </c>
      <c r="E8" s="71">
        <v>1097</v>
      </c>
      <c r="F8" s="78"/>
      <c r="G8" s="74">
        <v>83</v>
      </c>
      <c r="H8" s="66">
        <v>380</v>
      </c>
      <c r="I8" s="66">
        <v>588</v>
      </c>
      <c r="J8" s="66">
        <v>222</v>
      </c>
      <c r="K8" s="66">
        <v>169</v>
      </c>
      <c r="L8" s="66">
        <v>141</v>
      </c>
    </row>
    <row r="9" spans="1:13" x14ac:dyDescent="0.2">
      <c r="A9" s="56" t="s">
        <v>581</v>
      </c>
      <c r="B9" s="57">
        <v>394</v>
      </c>
      <c r="C9" s="57">
        <v>239</v>
      </c>
      <c r="D9" s="57">
        <f>166+11+11+10</f>
        <v>198</v>
      </c>
      <c r="E9" s="71">
        <v>166</v>
      </c>
      <c r="F9" s="78"/>
      <c r="G9" s="74">
        <v>54</v>
      </c>
      <c r="H9" s="66">
        <v>76</v>
      </c>
      <c r="I9" s="66">
        <v>164</v>
      </c>
      <c r="J9" s="66">
        <v>60</v>
      </c>
      <c r="K9" s="66">
        <v>28</v>
      </c>
      <c r="L9" s="66">
        <v>12</v>
      </c>
    </row>
    <row r="10" spans="1:13" ht="15" x14ac:dyDescent="0.25">
      <c r="A10" s="58" t="s">
        <v>582</v>
      </c>
      <c r="B10" s="59">
        <f>B11+B12</f>
        <v>1846</v>
      </c>
      <c r="C10" s="59">
        <f t="shared" ref="C10:D10" si="7">C11+C12</f>
        <v>1356</v>
      </c>
      <c r="D10" s="59">
        <f t="shared" si="7"/>
        <v>1267</v>
      </c>
      <c r="E10" s="71" t="s">
        <v>279</v>
      </c>
      <c r="F10" s="79"/>
      <c r="G10" s="75">
        <f t="shared" ref="G10" si="8">G11+G12</f>
        <v>123</v>
      </c>
      <c r="H10" s="67">
        <f t="shared" ref="H10" si="9">H11+H12</f>
        <v>416</v>
      </c>
      <c r="I10" s="67">
        <f t="shared" ref="I10" si="10">I11+I12</f>
        <v>716</v>
      </c>
      <c r="J10" s="67">
        <f t="shared" ref="J10" si="11">J11+J12</f>
        <v>254</v>
      </c>
      <c r="K10" s="67">
        <f t="shared" ref="K10" si="12">K11+K12</f>
        <v>185</v>
      </c>
      <c r="L10" s="67">
        <f t="shared" ref="L10" si="13">L11+L12</f>
        <v>152</v>
      </c>
    </row>
    <row r="11" spans="1:13" x14ac:dyDescent="0.2">
      <c r="A11" s="60" t="s">
        <v>583</v>
      </c>
      <c r="B11" s="57">
        <v>1522</v>
      </c>
      <c r="C11" s="57">
        <v>1154</v>
      </c>
      <c r="D11" s="57">
        <v>1101</v>
      </c>
      <c r="E11" s="71" t="s">
        <v>279</v>
      </c>
      <c r="F11" s="80"/>
      <c r="G11" s="74">
        <v>79</v>
      </c>
      <c r="H11" s="66">
        <v>355</v>
      </c>
      <c r="I11" s="66">
        <v>576</v>
      </c>
      <c r="J11" s="66">
        <v>207</v>
      </c>
      <c r="K11" s="66">
        <v>165</v>
      </c>
      <c r="L11" s="66">
        <v>140</v>
      </c>
    </row>
    <row r="12" spans="1:13" x14ac:dyDescent="0.2">
      <c r="A12" s="60" t="s">
        <v>584</v>
      </c>
      <c r="B12" s="57">
        <v>324</v>
      </c>
      <c r="C12" s="57">
        <v>202</v>
      </c>
      <c r="D12" s="57">
        <v>166</v>
      </c>
      <c r="E12" s="71" t="s">
        <v>279</v>
      </c>
      <c r="F12" s="80"/>
      <c r="G12" s="74">
        <v>44</v>
      </c>
      <c r="H12" s="66">
        <v>61</v>
      </c>
      <c r="I12" s="66">
        <v>140</v>
      </c>
      <c r="J12" s="66">
        <v>47</v>
      </c>
      <c r="K12" s="66">
        <v>20</v>
      </c>
      <c r="L12" s="66">
        <v>12</v>
      </c>
    </row>
    <row r="13" spans="1:13" ht="15" x14ac:dyDescent="0.25">
      <c r="A13" s="58" t="s">
        <v>585</v>
      </c>
      <c r="B13" s="59">
        <f>B14+B15</f>
        <v>25</v>
      </c>
      <c r="C13" s="59">
        <f t="shared" ref="C13:D13" si="14">C14+C15</f>
        <v>17</v>
      </c>
      <c r="D13" s="59">
        <f t="shared" si="14"/>
        <v>12</v>
      </c>
      <c r="E13" s="71" t="s">
        <v>279</v>
      </c>
      <c r="F13" s="79"/>
      <c r="G13" s="76">
        <f t="shared" ref="G13" si="15">G14+G15</f>
        <v>6</v>
      </c>
      <c r="H13" s="68">
        <f t="shared" ref="H13" si="16">H14+H15</f>
        <v>6</v>
      </c>
      <c r="I13" s="68">
        <f t="shared" ref="I13" si="17">I14+I15</f>
        <v>1</v>
      </c>
      <c r="J13" s="68">
        <f t="shared" ref="J13" si="18">J14+J15</f>
        <v>9</v>
      </c>
      <c r="K13" s="68">
        <f t="shared" ref="K13" si="19">K14+K15</f>
        <v>3</v>
      </c>
      <c r="L13" s="68">
        <f t="shared" ref="L13" si="20">L14+L15</f>
        <v>0</v>
      </c>
    </row>
    <row r="14" spans="1:13" x14ac:dyDescent="0.2">
      <c r="A14" s="60" t="s">
        <v>586</v>
      </c>
      <c r="B14" s="57">
        <v>2</v>
      </c>
      <c r="C14" s="57">
        <v>1</v>
      </c>
      <c r="D14" s="57">
        <v>1</v>
      </c>
      <c r="E14" s="71" t="s">
        <v>279</v>
      </c>
      <c r="F14" s="80"/>
      <c r="G14" s="74">
        <v>0</v>
      </c>
      <c r="H14" s="66">
        <v>0</v>
      </c>
      <c r="I14" s="66">
        <v>0</v>
      </c>
      <c r="J14" s="66">
        <v>1</v>
      </c>
      <c r="K14" s="66">
        <v>1</v>
      </c>
      <c r="L14" s="66">
        <v>0</v>
      </c>
    </row>
    <row r="15" spans="1:13" x14ac:dyDescent="0.2">
      <c r="A15" s="60" t="s">
        <v>587</v>
      </c>
      <c r="B15" s="57">
        <v>23</v>
      </c>
      <c r="C15" s="57">
        <v>16</v>
      </c>
      <c r="D15" s="57">
        <v>11</v>
      </c>
      <c r="E15" s="71" t="s">
        <v>279</v>
      </c>
      <c r="F15" s="80"/>
      <c r="G15" s="74">
        <v>6</v>
      </c>
      <c r="H15" s="66">
        <v>6</v>
      </c>
      <c r="I15" s="66">
        <v>1</v>
      </c>
      <c r="J15" s="66">
        <v>8</v>
      </c>
      <c r="K15" s="66">
        <v>2</v>
      </c>
      <c r="L15" s="66">
        <v>0</v>
      </c>
    </row>
    <row r="16" spans="1:13" ht="17.25" x14ac:dyDescent="0.25">
      <c r="A16" s="546" t="s">
        <v>966</v>
      </c>
      <c r="B16" s="59">
        <f>B17+B18</f>
        <v>3</v>
      </c>
      <c r="C16" s="57" t="s">
        <v>279</v>
      </c>
      <c r="D16" s="57" t="s">
        <v>279</v>
      </c>
      <c r="E16" s="71" t="s">
        <v>279</v>
      </c>
      <c r="F16" s="79"/>
      <c r="G16" s="76">
        <f t="shared" ref="G16:L16" si="21">G17+G18</f>
        <v>1</v>
      </c>
      <c r="H16" s="68">
        <f t="shared" si="21"/>
        <v>0</v>
      </c>
      <c r="I16" s="68">
        <f t="shared" si="21"/>
        <v>0</v>
      </c>
      <c r="J16" s="68">
        <f t="shared" si="21"/>
        <v>1</v>
      </c>
      <c r="K16" s="68">
        <f t="shared" si="21"/>
        <v>1</v>
      </c>
      <c r="L16" s="68">
        <f t="shared" si="21"/>
        <v>0</v>
      </c>
    </row>
    <row r="17" spans="1:12" x14ac:dyDescent="0.2">
      <c r="A17" s="547" t="s">
        <v>588</v>
      </c>
      <c r="B17" s="57">
        <v>0</v>
      </c>
      <c r="C17" s="57" t="s">
        <v>279</v>
      </c>
      <c r="D17" s="57" t="s">
        <v>279</v>
      </c>
      <c r="E17" s="71" t="s">
        <v>279</v>
      </c>
      <c r="F17" s="80"/>
      <c r="G17" s="74">
        <v>0</v>
      </c>
      <c r="H17" s="66">
        <v>0</v>
      </c>
      <c r="I17" s="66">
        <v>0</v>
      </c>
      <c r="J17" s="66">
        <v>0</v>
      </c>
      <c r="K17" s="66">
        <v>0</v>
      </c>
      <c r="L17" s="66">
        <v>0</v>
      </c>
    </row>
    <row r="18" spans="1:12" x14ac:dyDescent="0.2">
      <c r="A18" s="547" t="s">
        <v>589</v>
      </c>
      <c r="B18" s="57">
        <v>3</v>
      </c>
      <c r="C18" s="57" t="s">
        <v>279</v>
      </c>
      <c r="D18" s="57" t="s">
        <v>279</v>
      </c>
      <c r="E18" s="71" t="s">
        <v>279</v>
      </c>
      <c r="F18" s="80"/>
      <c r="G18" s="74">
        <v>1</v>
      </c>
      <c r="H18" s="66">
        <v>0</v>
      </c>
      <c r="I18" s="66">
        <v>0</v>
      </c>
      <c r="J18" s="66">
        <v>1</v>
      </c>
      <c r="K18" s="66">
        <v>1</v>
      </c>
      <c r="L18" s="66">
        <v>0</v>
      </c>
    </row>
    <row r="19" spans="1:12" ht="15" x14ac:dyDescent="0.25">
      <c r="A19" s="58" t="s">
        <v>590</v>
      </c>
      <c r="B19" s="59">
        <f>B20+B21</f>
        <v>76</v>
      </c>
      <c r="C19" s="59">
        <f t="shared" ref="C19:D19" si="22">C20+C21</f>
        <v>50</v>
      </c>
      <c r="D19" s="59">
        <f t="shared" si="22"/>
        <v>41</v>
      </c>
      <c r="E19" s="71" t="s">
        <v>279</v>
      </c>
      <c r="F19" s="79"/>
      <c r="G19" s="76">
        <f t="shared" ref="G19:L19" si="23">G20+G21</f>
        <v>7</v>
      </c>
      <c r="H19" s="68">
        <f t="shared" si="23"/>
        <v>33</v>
      </c>
      <c r="I19" s="68">
        <f t="shared" si="23"/>
        <v>20</v>
      </c>
      <c r="J19" s="68">
        <f t="shared" si="23"/>
        <v>11</v>
      </c>
      <c r="K19" s="68">
        <f t="shared" si="23"/>
        <v>4</v>
      </c>
      <c r="L19" s="68">
        <f t="shared" si="23"/>
        <v>1</v>
      </c>
    </row>
    <row r="20" spans="1:12" x14ac:dyDescent="0.2">
      <c r="A20" s="60" t="s">
        <v>591</v>
      </c>
      <c r="B20" s="57">
        <v>52</v>
      </c>
      <c r="C20" s="57">
        <v>38</v>
      </c>
      <c r="D20" s="57">
        <v>30</v>
      </c>
      <c r="E20" s="71" t="s">
        <v>279</v>
      </c>
      <c r="F20" s="80"/>
      <c r="G20" s="74">
        <v>4</v>
      </c>
      <c r="H20" s="66">
        <v>25</v>
      </c>
      <c r="I20" s="66">
        <v>10</v>
      </c>
      <c r="J20" s="66">
        <v>9</v>
      </c>
      <c r="K20" s="66">
        <v>3</v>
      </c>
      <c r="L20" s="66">
        <v>1</v>
      </c>
    </row>
    <row r="21" spans="1:12" x14ac:dyDescent="0.2">
      <c r="A21" s="60" t="s">
        <v>592</v>
      </c>
      <c r="B21" s="57">
        <v>24</v>
      </c>
      <c r="C21" s="57">
        <v>12</v>
      </c>
      <c r="D21" s="57">
        <v>11</v>
      </c>
      <c r="E21" s="71" t="s">
        <v>279</v>
      </c>
      <c r="F21" s="80"/>
      <c r="G21" s="74">
        <v>3</v>
      </c>
      <c r="H21" s="66">
        <v>8</v>
      </c>
      <c r="I21" s="66">
        <v>10</v>
      </c>
      <c r="J21" s="66">
        <v>2</v>
      </c>
      <c r="K21" s="66">
        <v>1</v>
      </c>
      <c r="L21" s="66">
        <v>0</v>
      </c>
    </row>
    <row r="22" spans="1:12" ht="15" x14ac:dyDescent="0.25">
      <c r="A22" s="58" t="s">
        <v>593</v>
      </c>
      <c r="B22" s="59">
        <f>B23+B24</f>
        <v>27</v>
      </c>
      <c r="C22" s="59">
        <f t="shared" ref="C22:D22" si="24">C23+C24</f>
        <v>25</v>
      </c>
      <c r="D22" s="59">
        <f t="shared" si="24"/>
        <v>22</v>
      </c>
      <c r="E22" s="71" t="s">
        <v>279</v>
      </c>
      <c r="F22" s="79"/>
      <c r="G22" s="76">
        <f t="shared" ref="G22:L22" si="25">G23+G24</f>
        <v>0</v>
      </c>
      <c r="H22" s="68">
        <f t="shared" si="25"/>
        <v>1</v>
      </c>
      <c r="I22" s="68">
        <f t="shared" si="25"/>
        <v>15</v>
      </c>
      <c r="J22" s="68">
        <f t="shared" si="25"/>
        <v>7</v>
      </c>
      <c r="K22" s="68">
        <f t="shared" si="25"/>
        <v>4</v>
      </c>
      <c r="L22" s="68">
        <f t="shared" si="25"/>
        <v>0</v>
      </c>
    </row>
    <row r="23" spans="1:12" x14ac:dyDescent="0.2">
      <c r="A23" s="60" t="s">
        <v>594</v>
      </c>
      <c r="B23" s="57">
        <v>7</v>
      </c>
      <c r="C23" s="57">
        <v>16</v>
      </c>
      <c r="D23" s="57">
        <v>12</v>
      </c>
      <c r="E23" s="71" t="s">
        <v>279</v>
      </c>
      <c r="F23" s="80"/>
      <c r="G23" s="74">
        <v>0</v>
      </c>
      <c r="H23" s="66">
        <v>0</v>
      </c>
      <c r="I23" s="66">
        <v>2</v>
      </c>
      <c r="J23" s="66">
        <v>5</v>
      </c>
      <c r="K23" s="66">
        <v>0</v>
      </c>
      <c r="L23" s="66">
        <v>0</v>
      </c>
    </row>
    <row r="24" spans="1:12" x14ac:dyDescent="0.2">
      <c r="A24" s="60" t="s">
        <v>595</v>
      </c>
      <c r="B24" s="57">
        <v>20</v>
      </c>
      <c r="C24" s="57">
        <v>9</v>
      </c>
      <c r="D24" s="57">
        <v>10</v>
      </c>
      <c r="E24" s="71" t="s">
        <v>279</v>
      </c>
      <c r="F24" s="80"/>
      <c r="G24" s="74">
        <v>0</v>
      </c>
      <c r="H24" s="66">
        <v>1</v>
      </c>
      <c r="I24" s="66">
        <v>13</v>
      </c>
      <c r="J24" s="66">
        <v>2</v>
      </c>
      <c r="K24" s="66">
        <v>4</v>
      </c>
      <c r="L24" s="66">
        <v>0</v>
      </c>
    </row>
    <row r="25" spans="1:12" ht="15" x14ac:dyDescent="0.25">
      <c r="A25" s="58" t="s">
        <v>596</v>
      </c>
      <c r="B25" s="59">
        <f>B26+B27</f>
        <v>95</v>
      </c>
      <c r="C25" s="57" t="s">
        <v>279</v>
      </c>
      <c r="D25" s="57" t="s">
        <v>279</v>
      </c>
      <c r="E25" s="71" t="s">
        <v>279</v>
      </c>
      <c r="F25" s="79"/>
      <c r="G25" s="75">
        <f t="shared" ref="G25:L25" si="26">G26+G27</f>
        <v>0</v>
      </c>
      <c r="H25" s="67">
        <f t="shared" si="26"/>
        <v>42</v>
      </c>
      <c r="I25" s="67">
        <f t="shared" si="26"/>
        <v>1</v>
      </c>
      <c r="J25" s="67">
        <f t="shared" si="26"/>
        <v>32</v>
      </c>
      <c r="K25" s="67">
        <f t="shared" si="26"/>
        <v>2</v>
      </c>
      <c r="L25" s="67">
        <f t="shared" si="26"/>
        <v>18</v>
      </c>
    </row>
    <row r="26" spans="1:12" x14ac:dyDescent="0.2">
      <c r="A26" s="60" t="s">
        <v>597</v>
      </c>
      <c r="B26" s="57">
        <v>69</v>
      </c>
      <c r="C26" s="57" t="s">
        <v>279</v>
      </c>
      <c r="D26" s="57" t="s">
        <v>279</v>
      </c>
      <c r="E26" s="71" t="s">
        <v>279</v>
      </c>
      <c r="F26" s="80"/>
      <c r="G26" s="74">
        <v>0</v>
      </c>
      <c r="H26" s="66">
        <v>25</v>
      </c>
      <c r="I26" s="66">
        <v>1</v>
      </c>
      <c r="J26" s="66">
        <v>25</v>
      </c>
      <c r="K26" s="66">
        <v>2</v>
      </c>
      <c r="L26" s="66">
        <v>16</v>
      </c>
    </row>
    <row r="27" spans="1:12" x14ac:dyDescent="0.2">
      <c r="A27" s="81" t="s">
        <v>598</v>
      </c>
      <c r="B27" s="82">
        <v>26</v>
      </c>
      <c r="C27" s="82" t="s">
        <v>279</v>
      </c>
      <c r="D27" s="82" t="s">
        <v>279</v>
      </c>
      <c r="E27" s="83" t="s">
        <v>279</v>
      </c>
      <c r="F27" s="80"/>
      <c r="G27" s="84">
        <v>0</v>
      </c>
      <c r="H27" s="85">
        <v>17</v>
      </c>
      <c r="I27" s="85">
        <v>0</v>
      </c>
      <c r="J27" s="85">
        <v>7</v>
      </c>
      <c r="K27" s="85">
        <v>0</v>
      </c>
      <c r="L27" s="85">
        <v>2</v>
      </c>
    </row>
    <row r="28" spans="1:12" ht="15" x14ac:dyDescent="0.25">
      <c r="A28" s="86" t="s">
        <v>599</v>
      </c>
      <c r="B28" s="87">
        <f>B6/B29</f>
        <v>0.26258858634837745</v>
      </c>
      <c r="C28" s="88">
        <f>C6/C29</f>
        <v>0.27672327672327673</v>
      </c>
      <c r="D28" s="88">
        <f t="shared" ref="D28" si="27">D6/D29</f>
        <v>0.30031282586027114</v>
      </c>
      <c r="E28" s="86"/>
      <c r="F28" s="459"/>
      <c r="G28" s="89">
        <v>8.0536912751677847E-2</v>
      </c>
      <c r="H28" s="89">
        <v>0.18760195758564438</v>
      </c>
      <c r="I28" s="89">
        <v>0.15865921787709497</v>
      </c>
      <c r="J28" s="89">
        <v>0.36565656565656568</v>
      </c>
      <c r="K28" s="89">
        <v>0.12334801762114538</v>
      </c>
      <c r="L28" s="89">
        <v>0.43377483443708609</v>
      </c>
    </row>
    <row r="29" spans="1:12" ht="15" x14ac:dyDescent="0.2">
      <c r="A29" s="90" t="s">
        <v>600</v>
      </c>
      <c r="B29" s="91">
        <f>SUM(B6,B7)</f>
        <v>2681</v>
      </c>
      <c r="C29" s="92">
        <f>SUM(C6,C7,C25)</f>
        <v>2002</v>
      </c>
      <c r="D29" s="92">
        <f>SUM(D6,D7,D25)</f>
        <v>1918</v>
      </c>
      <c r="E29" s="92">
        <v>1263</v>
      </c>
      <c r="F29" s="459"/>
      <c r="G29" s="93">
        <v>149</v>
      </c>
      <c r="H29" s="93">
        <v>613</v>
      </c>
      <c r="I29" s="93">
        <v>895</v>
      </c>
      <c r="J29" s="93">
        <v>495</v>
      </c>
      <c r="K29" s="94">
        <v>227</v>
      </c>
      <c r="L29" s="94">
        <v>302</v>
      </c>
    </row>
    <row r="30" spans="1:12" x14ac:dyDescent="0.2">
      <c r="A30" s="602" t="s">
        <v>956</v>
      </c>
      <c r="B30" s="602"/>
      <c r="C30" s="602"/>
      <c r="D30" s="22"/>
      <c r="E30" s="22"/>
      <c r="F30" s="22"/>
      <c r="G30" s="22"/>
      <c r="H30" s="22"/>
      <c r="I30" s="22"/>
      <c r="J30" s="22"/>
      <c r="K30" s="22"/>
      <c r="L30" s="22"/>
    </row>
    <row r="31" spans="1:12" x14ac:dyDescent="0.2">
      <c r="A31" s="22"/>
      <c r="B31" s="19"/>
      <c r="C31" s="23"/>
      <c r="D31" s="19"/>
      <c r="E31" s="19"/>
      <c r="F31" s="19"/>
      <c r="G31" s="19"/>
      <c r="H31" s="19"/>
    </row>
    <row r="32" spans="1:12" ht="18" x14ac:dyDescent="0.2">
      <c r="A32" s="594" t="s">
        <v>601</v>
      </c>
      <c r="B32" s="594"/>
      <c r="C32" s="594"/>
      <c r="D32" s="95"/>
      <c r="E32" s="598" t="s">
        <v>567</v>
      </c>
      <c r="F32" s="598"/>
      <c r="G32" s="24"/>
      <c r="H32" s="24"/>
      <c r="I32" s="24"/>
      <c r="J32" s="24"/>
      <c r="K32" s="24"/>
    </row>
    <row r="33" spans="1:11" ht="15" x14ac:dyDescent="0.25">
      <c r="A33" s="61" t="s">
        <v>568</v>
      </c>
      <c r="B33" s="62" t="s">
        <v>567</v>
      </c>
      <c r="C33" s="62" t="s">
        <v>569</v>
      </c>
      <c r="D33" s="97"/>
      <c r="E33" s="562" t="s">
        <v>602</v>
      </c>
      <c r="F33" s="562" t="s">
        <v>603</v>
      </c>
      <c r="G33" s="25"/>
      <c r="H33" s="26"/>
      <c r="I33" s="26"/>
      <c r="J33" s="27"/>
      <c r="K33" s="27"/>
    </row>
    <row r="34" spans="1:11" x14ac:dyDescent="0.2">
      <c r="A34" s="99" t="s">
        <v>604</v>
      </c>
      <c r="B34" s="57">
        <f>E34+F34</f>
        <v>8</v>
      </c>
      <c r="C34" s="57">
        <v>8</v>
      </c>
      <c r="D34" s="98"/>
      <c r="E34" s="561">
        <v>6</v>
      </c>
      <c r="F34" s="561">
        <v>2</v>
      </c>
      <c r="G34" s="19"/>
      <c r="H34" s="28"/>
      <c r="I34" s="19"/>
      <c r="J34" s="19"/>
      <c r="K34" s="19"/>
    </row>
    <row r="35" spans="1:11" x14ac:dyDescent="0.2">
      <c r="A35" s="99" t="s">
        <v>605</v>
      </c>
      <c r="B35" s="57">
        <f t="shared" ref="B35:B38" si="28">E35+F35</f>
        <v>19</v>
      </c>
      <c r="C35" s="57">
        <v>18</v>
      </c>
      <c r="D35" s="98"/>
      <c r="E35" s="561">
        <v>17</v>
      </c>
      <c r="F35" s="561">
        <v>2</v>
      </c>
      <c r="G35" s="19"/>
      <c r="H35" s="19"/>
      <c r="I35" s="19"/>
      <c r="J35" s="19"/>
      <c r="K35" s="19"/>
    </row>
    <row r="36" spans="1:11" x14ac:dyDescent="0.2">
      <c r="A36" s="99" t="s">
        <v>606</v>
      </c>
      <c r="B36" s="57">
        <f t="shared" si="28"/>
        <v>186</v>
      </c>
      <c r="C36" s="57">
        <v>160</v>
      </c>
      <c r="D36" s="98"/>
      <c r="E36" s="561">
        <v>150</v>
      </c>
      <c r="F36" s="561">
        <v>36</v>
      </c>
      <c r="G36" s="19"/>
      <c r="H36" s="19"/>
      <c r="I36" s="19"/>
      <c r="J36" s="19"/>
      <c r="K36" s="19"/>
    </row>
    <row r="37" spans="1:11" x14ac:dyDescent="0.2">
      <c r="A37" s="99" t="s">
        <v>607</v>
      </c>
      <c r="B37" s="57">
        <f t="shared" si="28"/>
        <v>362</v>
      </c>
      <c r="C37" s="57">
        <v>266</v>
      </c>
      <c r="D37" s="98"/>
      <c r="E37" s="561">
        <v>263</v>
      </c>
      <c r="F37" s="561">
        <v>99</v>
      </c>
      <c r="G37" s="19"/>
      <c r="H37" s="19"/>
      <c r="I37" s="19"/>
      <c r="J37" s="19"/>
      <c r="K37" s="19"/>
    </row>
    <row r="38" spans="1:11" x14ac:dyDescent="0.2">
      <c r="A38" s="99" t="s">
        <v>608</v>
      </c>
      <c r="B38" s="57">
        <f t="shared" si="28"/>
        <v>1410</v>
      </c>
      <c r="C38" s="57">
        <v>1004</v>
      </c>
      <c r="D38" s="98"/>
      <c r="E38" s="561">
        <v>1153</v>
      </c>
      <c r="F38" s="561">
        <v>257</v>
      </c>
      <c r="G38" s="19"/>
      <c r="H38" s="19"/>
      <c r="I38" s="19"/>
      <c r="J38" s="19"/>
      <c r="K38" s="19"/>
    </row>
    <row r="39" spans="1:11" x14ac:dyDescent="0.2">
      <c r="B39" s="19"/>
      <c r="C39" s="19"/>
      <c r="D39" s="19"/>
      <c r="E39" s="19"/>
      <c r="F39" s="19"/>
      <c r="G39" s="19"/>
      <c r="H39" s="19"/>
    </row>
    <row r="40" spans="1:11" ht="18" x14ac:dyDescent="0.2">
      <c r="A40" s="594" t="s">
        <v>152</v>
      </c>
      <c r="B40" s="594"/>
      <c r="C40" s="19"/>
      <c r="D40" s="19"/>
      <c r="E40" s="19"/>
      <c r="F40" s="19"/>
      <c r="G40" s="19"/>
      <c r="H40" s="19"/>
      <c r="I40" s="19"/>
      <c r="J40" s="19"/>
    </row>
    <row r="41" spans="1:11" ht="15" x14ac:dyDescent="0.2">
      <c r="A41" s="61" t="s">
        <v>609</v>
      </c>
      <c r="B41" s="62" t="s">
        <v>567</v>
      </c>
      <c r="C41" s="19"/>
      <c r="D41" s="19"/>
      <c r="E41" s="19"/>
      <c r="F41" s="19"/>
      <c r="G41" s="19"/>
      <c r="H41" s="19"/>
      <c r="I41" s="19"/>
      <c r="J41" s="19"/>
    </row>
    <row r="42" spans="1:11" x14ac:dyDescent="0.2">
      <c r="A42" s="99" t="s">
        <v>610</v>
      </c>
      <c r="B42" s="100">
        <v>1</v>
      </c>
      <c r="C42" s="19"/>
      <c r="D42" s="19"/>
      <c r="E42" s="19"/>
      <c r="F42" s="19"/>
      <c r="G42" s="19"/>
      <c r="H42" s="19"/>
      <c r="I42" s="19"/>
      <c r="J42" s="19"/>
    </row>
    <row r="43" spans="1:11" x14ac:dyDescent="0.2">
      <c r="A43" s="99" t="s">
        <v>611</v>
      </c>
      <c r="B43" s="66" t="s">
        <v>612</v>
      </c>
      <c r="C43" s="19"/>
      <c r="D43" s="19"/>
      <c r="E43" s="19"/>
      <c r="F43" s="19"/>
      <c r="G43" s="19"/>
      <c r="H43" s="19"/>
      <c r="I43" s="19"/>
      <c r="J43" s="19"/>
    </row>
    <row r="44" spans="1:11" x14ac:dyDescent="0.2">
      <c r="A44" s="596" t="s">
        <v>613</v>
      </c>
      <c r="B44" s="596"/>
      <c r="C44" s="19"/>
      <c r="D44" s="19"/>
      <c r="E44" s="19"/>
      <c r="F44" s="19"/>
      <c r="G44" s="19"/>
      <c r="H44" s="19"/>
      <c r="I44" s="19"/>
      <c r="J44" s="19"/>
    </row>
    <row r="45" spans="1:11" x14ac:dyDescent="0.2">
      <c r="A45" s="20"/>
      <c r="B45" s="29"/>
      <c r="C45" s="19"/>
      <c r="D45" s="19"/>
      <c r="E45" s="19"/>
      <c r="F45" s="19"/>
      <c r="G45" s="19"/>
      <c r="H45" s="19"/>
      <c r="I45" s="19"/>
      <c r="J45" s="19"/>
    </row>
    <row r="46" spans="1:11" ht="18" x14ac:dyDescent="0.2">
      <c r="A46" s="594" t="s">
        <v>233</v>
      </c>
      <c r="B46" s="594"/>
      <c r="C46" s="19"/>
      <c r="D46" s="19"/>
      <c r="E46" s="19"/>
      <c r="F46" s="19"/>
      <c r="G46" s="19"/>
      <c r="H46" s="19"/>
      <c r="I46" s="19"/>
      <c r="J46" s="19"/>
    </row>
    <row r="47" spans="1:11" ht="15" x14ac:dyDescent="0.2">
      <c r="A47" s="61" t="s">
        <v>614</v>
      </c>
      <c r="B47" s="62" t="s">
        <v>567</v>
      </c>
      <c r="C47" s="30"/>
      <c r="D47" s="25"/>
      <c r="E47" s="19"/>
      <c r="F47" s="19"/>
      <c r="G47" s="19"/>
      <c r="H47" s="19"/>
      <c r="I47" s="19"/>
      <c r="J47" s="19"/>
    </row>
    <row r="48" spans="1:11" x14ac:dyDescent="0.2">
      <c r="A48" s="99" t="s">
        <v>615</v>
      </c>
      <c r="B48" s="103">
        <v>0.38</v>
      </c>
      <c r="C48" s="31"/>
      <c r="D48" s="31"/>
      <c r="E48" s="19"/>
      <c r="F48" s="19"/>
      <c r="G48" s="19"/>
      <c r="H48" s="19"/>
      <c r="I48" s="19"/>
      <c r="J48" s="19"/>
    </row>
    <row r="49" spans="1:11" x14ac:dyDescent="0.2">
      <c r="B49" s="19"/>
      <c r="C49" s="19"/>
      <c r="D49" s="19"/>
      <c r="E49" s="19"/>
      <c r="F49" s="19"/>
      <c r="G49" s="19"/>
      <c r="H49" s="19"/>
      <c r="I49" s="19"/>
      <c r="J49" s="19"/>
    </row>
    <row r="50" spans="1:11" ht="18" x14ac:dyDescent="0.2">
      <c r="A50" s="594" t="s">
        <v>616</v>
      </c>
      <c r="B50" s="594"/>
      <c r="C50" s="24"/>
      <c r="D50" s="24"/>
      <c r="E50" s="19"/>
      <c r="F50" s="19"/>
      <c r="G50" s="19"/>
      <c r="H50" s="19"/>
      <c r="I50" s="19"/>
      <c r="J50" s="19"/>
    </row>
    <row r="51" spans="1:11" ht="15" x14ac:dyDescent="0.2">
      <c r="A51" s="61" t="s">
        <v>617</v>
      </c>
      <c r="B51" s="62" t="s">
        <v>567</v>
      </c>
      <c r="C51" s="30"/>
      <c r="D51" s="25"/>
      <c r="E51" s="19"/>
      <c r="F51" s="19"/>
      <c r="G51" s="19"/>
      <c r="H51" s="19"/>
      <c r="I51" s="19"/>
      <c r="J51" s="19"/>
    </row>
    <row r="52" spans="1:11" x14ac:dyDescent="0.2">
      <c r="A52" s="99" t="s">
        <v>618</v>
      </c>
      <c r="B52" s="100">
        <v>1</v>
      </c>
      <c r="C52" s="19"/>
      <c r="D52" s="19"/>
      <c r="E52" s="19"/>
      <c r="F52" s="19"/>
      <c r="G52" s="19"/>
      <c r="H52" s="19"/>
      <c r="I52" s="19"/>
      <c r="J52" s="19"/>
    </row>
    <row r="53" spans="1:11" x14ac:dyDescent="0.2">
      <c r="A53" s="99" t="s">
        <v>619</v>
      </c>
      <c r="B53" s="100">
        <v>1</v>
      </c>
      <c r="C53" s="19"/>
      <c r="D53" s="19"/>
      <c r="E53" s="19"/>
      <c r="F53" s="19"/>
      <c r="G53" s="19"/>
      <c r="H53" s="19"/>
      <c r="I53" s="19"/>
      <c r="J53" s="19"/>
    </row>
    <row r="54" spans="1:11" x14ac:dyDescent="0.2">
      <c r="B54" s="19"/>
      <c r="C54" s="19"/>
      <c r="D54" s="19"/>
      <c r="E54" s="19"/>
      <c r="F54" s="19"/>
      <c r="G54" s="19"/>
      <c r="H54" s="19"/>
    </row>
    <row r="55" spans="1:11" ht="24.75" customHeight="1" x14ac:dyDescent="0.25">
      <c r="A55" s="594" t="s">
        <v>967</v>
      </c>
      <c r="B55" s="594"/>
      <c r="C55" s="594"/>
      <c r="D55" s="594"/>
      <c r="E55" s="462"/>
      <c r="F55" s="597" t="s">
        <v>567</v>
      </c>
      <c r="G55" s="597"/>
      <c r="H55" s="597"/>
      <c r="I55" s="597"/>
      <c r="J55" s="597"/>
      <c r="K55" s="597"/>
    </row>
    <row r="56" spans="1:11" ht="15" x14ac:dyDescent="0.25">
      <c r="A56" s="104" t="s">
        <v>620</v>
      </c>
      <c r="B56" s="105" t="s">
        <v>567</v>
      </c>
      <c r="C56" s="106" t="s">
        <v>569</v>
      </c>
      <c r="D56" s="105" t="s">
        <v>570</v>
      </c>
      <c r="E56" s="113"/>
      <c r="F56" s="152" t="s">
        <v>991</v>
      </c>
      <c r="G56" s="568" t="s">
        <v>573</v>
      </c>
      <c r="H56" s="568" t="s">
        <v>574</v>
      </c>
      <c r="I56" s="568" t="s">
        <v>575</v>
      </c>
      <c r="J56" s="569" t="s">
        <v>576</v>
      </c>
      <c r="K56" s="569" t="s">
        <v>577</v>
      </c>
    </row>
    <row r="57" spans="1:11" ht="15" x14ac:dyDescent="0.2">
      <c r="A57" s="52" t="s">
        <v>621</v>
      </c>
      <c r="B57" s="64">
        <f>B58+B59+B60</f>
        <v>104</v>
      </c>
      <c r="C57" s="64">
        <f t="shared" ref="C57:D57" si="29">C58+C59+C60</f>
        <v>100</v>
      </c>
      <c r="D57" s="64">
        <f t="shared" si="29"/>
        <v>93</v>
      </c>
      <c r="E57" s="114"/>
      <c r="F57" s="64">
        <v>27</v>
      </c>
      <c r="G57" s="64">
        <v>25</v>
      </c>
      <c r="H57" s="64">
        <v>26</v>
      </c>
      <c r="I57" s="64">
        <v>16</v>
      </c>
      <c r="J57" s="64">
        <v>10</v>
      </c>
      <c r="K57" s="64">
        <f>K58+K59+K60</f>
        <v>0</v>
      </c>
    </row>
    <row r="58" spans="1:11" ht="15" x14ac:dyDescent="0.2">
      <c r="A58" s="56" t="s">
        <v>622</v>
      </c>
      <c r="B58" s="268">
        <v>72</v>
      </c>
      <c r="C58" s="107">
        <v>62</v>
      </c>
      <c r="D58" s="107">
        <v>64</v>
      </c>
      <c r="E58" s="114"/>
      <c r="F58" s="101">
        <v>17</v>
      </c>
      <c r="G58" s="101">
        <v>17</v>
      </c>
      <c r="H58" s="101">
        <v>19</v>
      </c>
      <c r="I58" s="101">
        <v>14</v>
      </c>
      <c r="J58" s="101">
        <v>5</v>
      </c>
      <c r="K58" s="101">
        <v>0</v>
      </c>
    </row>
    <row r="59" spans="1:11" ht="15" x14ac:dyDescent="0.2">
      <c r="A59" s="56" t="s">
        <v>623</v>
      </c>
      <c r="B59" s="268">
        <v>28</v>
      </c>
      <c r="C59" s="107">
        <v>34</v>
      </c>
      <c r="D59" s="107">
        <v>23</v>
      </c>
      <c r="E59" s="114"/>
      <c r="F59" s="101">
        <v>9</v>
      </c>
      <c r="G59" s="101">
        <v>7</v>
      </c>
      <c r="H59" s="101">
        <v>6</v>
      </c>
      <c r="I59" s="101">
        <v>2</v>
      </c>
      <c r="J59" s="101">
        <v>4</v>
      </c>
      <c r="K59" s="101">
        <v>0</v>
      </c>
    </row>
    <row r="60" spans="1:11" ht="15" x14ac:dyDescent="0.2">
      <c r="A60" s="56" t="s">
        <v>624</v>
      </c>
      <c r="B60" s="268">
        <v>4</v>
      </c>
      <c r="C60" s="107">
        <v>4</v>
      </c>
      <c r="D60" s="107">
        <v>6</v>
      </c>
      <c r="E60" s="114"/>
      <c r="F60" s="101">
        <v>1</v>
      </c>
      <c r="G60" s="116">
        <v>1</v>
      </c>
      <c r="H60" s="101">
        <v>1</v>
      </c>
      <c r="I60" s="101">
        <v>0</v>
      </c>
      <c r="J60" s="101">
        <v>1</v>
      </c>
      <c r="K60" s="101">
        <v>0</v>
      </c>
    </row>
    <row r="61" spans="1:11" ht="15" x14ac:dyDescent="0.2">
      <c r="A61" s="52" t="s">
        <v>625</v>
      </c>
      <c r="B61" s="270">
        <f>B62+B63+B64</f>
        <v>207</v>
      </c>
      <c r="C61" s="64">
        <f t="shared" ref="C61:D61" si="30">C62+C63+C64</f>
        <v>238</v>
      </c>
      <c r="D61" s="64">
        <f t="shared" si="30"/>
        <v>299</v>
      </c>
      <c r="E61" s="114"/>
      <c r="F61" s="64">
        <v>19</v>
      </c>
      <c r="G61" s="64">
        <v>56</v>
      </c>
      <c r="H61" s="64">
        <v>43</v>
      </c>
      <c r="I61" s="64">
        <v>58</v>
      </c>
      <c r="J61" s="64">
        <v>14</v>
      </c>
      <c r="K61" s="64">
        <v>17</v>
      </c>
    </row>
    <row r="62" spans="1:11" ht="15" x14ac:dyDescent="0.2">
      <c r="A62" s="56" t="s">
        <v>626</v>
      </c>
      <c r="B62" s="268">
        <v>119</v>
      </c>
      <c r="C62" s="107">
        <v>116</v>
      </c>
      <c r="D62" s="107">
        <v>158</v>
      </c>
      <c r="E62" s="114"/>
      <c r="F62" s="101">
        <v>12</v>
      </c>
      <c r="G62" s="101">
        <v>31</v>
      </c>
      <c r="H62" s="101">
        <v>30</v>
      </c>
      <c r="I62" s="101">
        <v>26</v>
      </c>
      <c r="J62" s="101">
        <v>12</v>
      </c>
      <c r="K62" s="101">
        <v>8</v>
      </c>
    </row>
    <row r="63" spans="1:11" ht="15" x14ac:dyDescent="0.2">
      <c r="A63" s="56" t="s">
        <v>627</v>
      </c>
      <c r="B63" s="269">
        <v>70</v>
      </c>
      <c r="C63" s="107">
        <v>100</v>
      </c>
      <c r="D63" s="107">
        <v>117</v>
      </c>
      <c r="E63" s="114"/>
      <c r="F63" s="101">
        <v>6</v>
      </c>
      <c r="G63" s="101">
        <v>22</v>
      </c>
      <c r="H63" s="101">
        <v>8</v>
      </c>
      <c r="I63" s="101">
        <v>25</v>
      </c>
      <c r="J63" s="101">
        <v>2</v>
      </c>
      <c r="K63" s="101">
        <v>7</v>
      </c>
    </row>
    <row r="64" spans="1:11" ht="15" x14ac:dyDescent="0.2">
      <c r="A64" s="108" t="s">
        <v>628</v>
      </c>
      <c r="B64" s="268">
        <v>18</v>
      </c>
      <c r="C64" s="109">
        <v>22</v>
      </c>
      <c r="D64" s="109">
        <v>24</v>
      </c>
      <c r="E64" s="114"/>
      <c r="F64" s="101">
        <v>1</v>
      </c>
      <c r="G64" s="116">
        <v>3</v>
      </c>
      <c r="H64" s="101">
        <v>5</v>
      </c>
      <c r="I64" s="101">
        <v>7</v>
      </c>
      <c r="J64" s="101">
        <v>0</v>
      </c>
      <c r="K64" s="101">
        <v>2</v>
      </c>
    </row>
    <row r="65" spans="1:11" ht="15" x14ac:dyDescent="0.25">
      <c r="A65" s="110" t="s">
        <v>629</v>
      </c>
      <c r="B65" s="271">
        <f>SUM(B57,B61)</f>
        <v>311</v>
      </c>
      <c r="C65" s="111">
        <f>SUM(C57,C61)</f>
        <v>338</v>
      </c>
      <c r="D65" s="111">
        <f>SUM(D57,D61)</f>
        <v>392</v>
      </c>
      <c r="E65" s="112"/>
      <c r="F65" s="115">
        <v>46</v>
      </c>
      <c r="G65" s="115">
        <v>81</v>
      </c>
      <c r="H65" s="115">
        <v>69</v>
      </c>
      <c r="I65" s="115">
        <v>74</v>
      </c>
      <c r="J65" s="115">
        <v>24</v>
      </c>
      <c r="K65" s="115">
        <v>17</v>
      </c>
    </row>
    <row r="66" spans="1:11" x14ac:dyDescent="0.2">
      <c r="A66" s="32" t="s">
        <v>968</v>
      </c>
      <c r="B66" s="458"/>
      <c r="C66" s="458"/>
      <c r="D66" s="458"/>
      <c r="E66" s="458"/>
      <c r="F66" s="458"/>
      <c r="G66" s="458"/>
      <c r="H66" s="458"/>
      <c r="I66" s="458"/>
      <c r="J66" s="458"/>
      <c r="K66" s="458"/>
    </row>
    <row r="67" spans="1:11" x14ac:dyDescent="0.2">
      <c r="B67" s="19"/>
      <c r="C67" s="543"/>
      <c r="E67" s="19"/>
      <c r="F67" s="19"/>
      <c r="G67" s="19"/>
      <c r="H67" s="19"/>
    </row>
    <row r="68" spans="1:11" ht="18" x14ac:dyDescent="0.25">
      <c r="A68" s="599" t="s">
        <v>969</v>
      </c>
      <c r="B68" s="599"/>
      <c r="C68" s="599"/>
      <c r="D68" s="599"/>
      <c r="E68" s="127"/>
      <c r="F68" s="598" t="s">
        <v>567</v>
      </c>
      <c r="G68" s="598"/>
      <c r="H68" s="598"/>
      <c r="I68" s="598"/>
      <c r="J68" s="598"/>
      <c r="K68" s="598"/>
    </row>
    <row r="69" spans="1:11" ht="15" x14ac:dyDescent="0.25">
      <c r="A69" s="117" t="s">
        <v>620</v>
      </c>
      <c r="B69" s="62" t="s">
        <v>567</v>
      </c>
      <c r="C69" s="151" t="s">
        <v>569</v>
      </c>
      <c r="D69" s="62" t="s">
        <v>570</v>
      </c>
      <c r="E69" s="121"/>
      <c r="F69" s="567" t="s">
        <v>991</v>
      </c>
      <c r="G69" s="128" t="s">
        <v>573</v>
      </c>
      <c r="H69" s="128" t="s">
        <v>574</v>
      </c>
      <c r="I69" s="128" t="s">
        <v>575</v>
      </c>
      <c r="J69" s="129" t="s">
        <v>576</v>
      </c>
      <c r="K69" s="129" t="s">
        <v>577</v>
      </c>
    </row>
    <row r="70" spans="1:11" ht="15" x14ac:dyDescent="0.2">
      <c r="A70" s="118" t="s">
        <v>630</v>
      </c>
      <c r="B70" s="119">
        <f>104/1834</f>
        <v>5.6706652126499453E-2</v>
      </c>
      <c r="C70" s="119">
        <f>C57/C7</f>
        <v>6.9060773480662987E-2</v>
      </c>
      <c r="D70" s="119">
        <f>D57/D7</f>
        <v>6.9299552906110284E-2</v>
      </c>
      <c r="E70" s="122"/>
      <c r="F70" s="119">
        <f>F57/134</f>
        <v>0.20149253731343283</v>
      </c>
      <c r="G70" s="119">
        <f>G57/418</f>
        <v>5.9808612440191387E-2</v>
      </c>
      <c r="H70" s="119">
        <f>H57/676</f>
        <v>3.8461538461538464E-2</v>
      </c>
      <c r="I70" s="119">
        <f>I57/265</f>
        <v>6.0377358490566038E-2</v>
      </c>
      <c r="J70" s="120">
        <f>J57/190</f>
        <v>5.2631578947368418E-2</v>
      </c>
      <c r="K70" s="120">
        <v>0</v>
      </c>
    </row>
    <row r="71" spans="1:11" ht="15" x14ac:dyDescent="0.2">
      <c r="A71" s="102" t="s">
        <v>631</v>
      </c>
      <c r="B71" s="130">
        <f>207/1834</f>
        <v>0.1128680479825518</v>
      </c>
      <c r="C71" s="130">
        <f>C61/C7</f>
        <v>0.1643646408839779</v>
      </c>
      <c r="D71" s="132">
        <f>D61/D7</f>
        <v>0.22280178837555886</v>
      </c>
      <c r="E71" s="123"/>
      <c r="F71" s="130">
        <f>F61/134</f>
        <v>0.1417910447761194</v>
      </c>
      <c r="G71" s="130">
        <f>G61/418</f>
        <v>0.13397129186602871</v>
      </c>
      <c r="H71" s="130">
        <f>H61/676</f>
        <v>6.3609467455621307E-2</v>
      </c>
      <c r="I71" s="131">
        <f>I61/265</f>
        <v>0.21886792452830189</v>
      </c>
      <c r="J71" s="132">
        <f>J61/190</f>
        <v>7.3684210526315783E-2</v>
      </c>
      <c r="K71" s="130">
        <f>K61/190</f>
        <v>8.9473684210526316E-2</v>
      </c>
    </row>
    <row r="72" spans="1:11" ht="15" x14ac:dyDescent="0.25">
      <c r="A72" s="110" t="s">
        <v>632</v>
      </c>
      <c r="B72" s="133">
        <f>B65/1834</f>
        <v>0.16957470010905126</v>
      </c>
      <c r="C72" s="134">
        <f t="shared" ref="C72:D72" si="31">C70+C71</f>
        <v>0.23342541436464087</v>
      </c>
      <c r="D72" s="134">
        <f t="shared" si="31"/>
        <v>0.29210134128166915</v>
      </c>
      <c r="E72" s="123"/>
      <c r="F72" s="133">
        <f>F65/134</f>
        <v>0.34328358208955223</v>
      </c>
      <c r="G72" s="133">
        <f>G65/418</f>
        <v>0.19377990430622011</v>
      </c>
      <c r="H72" s="133">
        <f>H65/676</f>
        <v>0.10207100591715976</v>
      </c>
      <c r="I72" s="133">
        <f>I65/265</f>
        <v>0.27924528301886792</v>
      </c>
      <c r="J72" s="133">
        <f>J65/190</f>
        <v>0.12631578947368421</v>
      </c>
      <c r="K72" s="133">
        <f>K65/190</f>
        <v>8.9473684210526316E-2</v>
      </c>
    </row>
    <row r="73" spans="1:11" x14ac:dyDescent="0.2">
      <c r="A73" s="32" t="s">
        <v>970</v>
      </c>
      <c r="B73" s="19"/>
      <c r="C73" s="19"/>
      <c r="D73" s="19"/>
      <c r="E73" s="19"/>
      <c r="F73" s="19"/>
      <c r="G73" s="19"/>
      <c r="H73" s="19"/>
    </row>
    <row r="74" spans="1:11" x14ac:dyDescent="0.2">
      <c r="B74" s="19"/>
      <c r="C74" s="19"/>
      <c r="D74" s="19"/>
      <c r="E74" s="19"/>
      <c r="F74" s="19"/>
      <c r="G74" s="19"/>
      <c r="H74" s="19"/>
    </row>
    <row r="75" spans="1:11" ht="18.75" customHeight="1" x14ac:dyDescent="0.25">
      <c r="A75" s="599" t="s">
        <v>993</v>
      </c>
      <c r="B75" s="599"/>
      <c r="C75" s="599"/>
      <c r="D75" s="599"/>
      <c r="E75" s="121"/>
      <c r="F75" s="593" t="s">
        <v>567</v>
      </c>
      <c r="G75" s="593"/>
      <c r="H75" s="593"/>
      <c r="I75" s="593"/>
      <c r="J75" s="593"/>
      <c r="K75" s="593"/>
    </row>
    <row r="76" spans="1:11" ht="15" x14ac:dyDescent="0.25">
      <c r="A76" s="117" t="s">
        <v>620</v>
      </c>
      <c r="B76" s="62" t="s">
        <v>567</v>
      </c>
      <c r="C76" s="151" t="s">
        <v>569</v>
      </c>
      <c r="D76" s="62" t="s">
        <v>570</v>
      </c>
      <c r="E76" s="121"/>
      <c r="F76" s="567" t="s">
        <v>991</v>
      </c>
      <c r="G76" s="124" t="s">
        <v>573</v>
      </c>
      <c r="H76" s="124" t="s">
        <v>574</v>
      </c>
      <c r="I76" s="124" t="s">
        <v>575</v>
      </c>
      <c r="J76" s="125" t="s">
        <v>576</v>
      </c>
      <c r="K76" s="125" t="s">
        <v>577</v>
      </c>
    </row>
    <row r="77" spans="1:11" ht="15" x14ac:dyDescent="0.25">
      <c r="A77" s="52" t="s">
        <v>999</v>
      </c>
      <c r="B77" s="139">
        <v>0.30303030303030304</v>
      </c>
      <c r="C77" s="140">
        <f>SUM(C78:C80)</f>
        <v>0.22</v>
      </c>
      <c r="D77" s="140">
        <f>SUM(D78:D80)</f>
        <v>0.14000000000000001</v>
      </c>
      <c r="E77" s="114"/>
      <c r="F77" s="142">
        <v>17</v>
      </c>
      <c r="G77" s="142">
        <v>5</v>
      </c>
      <c r="H77" s="142">
        <v>21</v>
      </c>
      <c r="I77" s="142">
        <v>20</v>
      </c>
      <c r="J77" s="143">
        <v>5</v>
      </c>
      <c r="K77" s="143">
        <v>2</v>
      </c>
    </row>
    <row r="78" spans="1:11" ht="15" x14ac:dyDescent="0.2">
      <c r="A78" s="56" t="s">
        <v>622</v>
      </c>
      <c r="B78" s="103">
        <v>0.34285714285714286</v>
      </c>
      <c r="C78" s="141">
        <v>0.13</v>
      </c>
      <c r="D78" s="141">
        <v>0.06</v>
      </c>
      <c r="E78" s="114"/>
      <c r="F78" s="101">
        <v>10</v>
      </c>
      <c r="G78" s="101">
        <v>0</v>
      </c>
      <c r="H78" s="101">
        <v>12</v>
      </c>
      <c r="I78" s="101">
        <v>0</v>
      </c>
      <c r="J78" s="101">
        <v>2</v>
      </c>
      <c r="K78" s="101">
        <v>0</v>
      </c>
    </row>
    <row r="79" spans="1:11" ht="15" x14ac:dyDescent="0.2">
      <c r="A79" s="56" t="s">
        <v>623</v>
      </c>
      <c r="B79" s="103">
        <v>0.38571428571428573</v>
      </c>
      <c r="C79" s="141">
        <v>0.09</v>
      </c>
      <c r="D79" s="141">
        <v>7.0000000000000007E-2</v>
      </c>
      <c r="E79" s="114"/>
      <c r="F79" s="101">
        <v>6</v>
      </c>
      <c r="G79" s="101">
        <v>0</v>
      </c>
      <c r="H79" s="101">
        <v>6</v>
      </c>
      <c r="I79" s="101">
        <v>11</v>
      </c>
      <c r="J79" s="101">
        <v>3</v>
      </c>
      <c r="K79" s="101">
        <v>1</v>
      </c>
    </row>
    <row r="80" spans="1:11" ht="15" x14ac:dyDescent="0.2">
      <c r="A80" s="56" t="s">
        <v>624</v>
      </c>
      <c r="B80" s="103">
        <v>0.27142857142857141</v>
      </c>
      <c r="C80" s="141">
        <v>0</v>
      </c>
      <c r="D80" s="141">
        <v>0.01</v>
      </c>
      <c r="E80" s="114"/>
      <c r="F80" s="101">
        <v>1</v>
      </c>
      <c r="G80" s="116">
        <v>5</v>
      </c>
      <c r="H80" s="101">
        <v>3</v>
      </c>
      <c r="I80" s="101">
        <v>9</v>
      </c>
      <c r="J80" s="101">
        <v>0</v>
      </c>
      <c r="K80" s="101">
        <v>1</v>
      </c>
    </row>
    <row r="81" spans="1:11" ht="15" x14ac:dyDescent="0.25">
      <c r="A81" s="52" t="s">
        <v>1000</v>
      </c>
      <c r="B81" s="139">
        <v>0.69696969696969702</v>
      </c>
      <c r="C81" s="140">
        <f>SUM(C82:C84)</f>
        <v>0.79</v>
      </c>
      <c r="D81" s="140">
        <f>SUM(D82:D84)</f>
        <v>0.85</v>
      </c>
      <c r="E81" s="114"/>
      <c r="F81" s="142">
        <v>7</v>
      </c>
      <c r="G81" s="142">
        <v>24</v>
      </c>
      <c r="H81" s="142">
        <v>49</v>
      </c>
      <c r="I81" s="142">
        <v>50</v>
      </c>
      <c r="J81" s="143">
        <v>13</v>
      </c>
      <c r="K81" s="143">
        <v>18</v>
      </c>
    </row>
    <row r="82" spans="1:11" ht="15" x14ac:dyDescent="0.2">
      <c r="A82" s="56" t="s">
        <v>626</v>
      </c>
      <c r="B82" s="103">
        <v>0.40372670807453415</v>
      </c>
      <c r="C82" s="141">
        <v>0.25</v>
      </c>
      <c r="D82" s="141">
        <v>0.33</v>
      </c>
      <c r="E82" s="114"/>
      <c r="F82" s="101">
        <v>5</v>
      </c>
      <c r="G82" s="101">
        <v>12</v>
      </c>
      <c r="H82" s="101">
        <v>20</v>
      </c>
      <c r="I82" s="101">
        <v>18</v>
      </c>
      <c r="J82" s="101">
        <v>4</v>
      </c>
      <c r="K82" s="101">
        <v>6</v>
      </c>
    </row>
    <row r="83" spans="1:11" ht="15" x14ac:dyDescent="0.2">
      <c r="A83" s="56" t="s">
        <v>627</v>
      </c>
      <c r="B83" s="103">
        <v>0.39751552795031053</v>
      </c>
      <c r="C83" s="141">
        <v>0.47</v>
      </c>
      <c r="D83" s="141">
        <v>0.42</v>
      </c>
      <c r="E83" s="114"/>
      <c r="F83" s="101">
        <v>1</v>
      </c>
      <c r="G83" s="101">
        <v>3</v>
      </c>
      <c r="H83" s="101">
        <v>15</v>
      </c>
      <c r="I83" s="101">
        <v>28</v>
      </c>
      <c r="J83" s="101">
        <v>7</v>
      </c>
      <c r="K83" s="101">
        <v>10</v>
      </c>
    </row>
    <row r="84" spans="1:11" ht="15" x14ac:dyDescent="0.2">
      <c r="A84" s="56" t="s">
        <v>628</v>
      </c>
      <c r="B84" s="103">
        <v>0.19875776397515527</v>
      </c>
      <c r="C84" s="141">
        <v>7.0000000000000007E-2</v>
      </c>
      <c r="D84" s="141">
        <v>0.1</v>
      </c>
      <c r="E84" s="114"/>
      <c r="F84" s="101">
        <v>1</v>
      </c>
      <c r="G84" s="116">
        <v>9</v>
      </c>
      <c r="H84" s="101">
        <v>14</v>
      </c>
      <c r="I84" s="101">
        <v>4</v>
      </c>
      <c r="J84" s="101">
        <v>2</v>
      </c>
      <c r="K84" s="101">
        <v>2</v>
      </c>
    </row>
    <row r="85" spans="1:11" ht="15" x14ac:dyDescent="0.2">
      <c r="A85" s="136" t="s">
        <v>633</v>
      </c>
      <c r="B85" s="137">
        <v>0.13</v>
      </c>
      <c r="C85" s="138">
        <v>0.11</v>
      </c>
      <c r="D85" s="138">
        <v>0.18</v>
      </c>
      <c r="E85" s="135"/>
      <c r="F85" s="115">
        <f>F77+F81</f>
        <v>24</v>
      </c>
      <c r="G85" s="115">
        <f t="shared" ref="G85" si="32">G77+G81</f>
        <v>29</v>
      </c>
      <c r="H85" s="115">
        <v>70</v>
      </c>
      <c r="I85" s="115">
        <v>70</v>
      </c>
      <c r="J85" s="115">
        <v>18</v>
      </c>
      <c r="K85" s="115">
        <v>20</v>
      </c>
    </row>
    <row r="86" spans="1:11" ht="22.5" x14ac:dyDescent="0.2">
      <c r="A86" s="32" t="s">
        <v>992</v>
      </c>
      <c r="B86" s="19"/>
      <c r="C86" s="19"/>
      <c r="E86" s="19"/>
      <c r="F86" s="19"/>
      <c r="G86" s="19"/>
      <c r="H86" s="19"/>
    </row>
    <row r="87" spans="1:11" x14ac:dyDescent="0.2">
      <c r="B87" s="19"/>
      <c r="C87" s="19"/>
      <c r="E87" s="19"/>
      <c r="F87" s="19"/>
      <c r="G87" s="19"/>
      <c r="H87" s="19"/>
    </row>
    <row r="88" spans="1:11" ht="18" x14ac:dyDescent="0.25">
      <c r="A88" s="599" t="s">
        <v>971</v>
      </c>
      <c r="B88" s="599"/>
      <c r="C88" s="599"/>
      <c r="D88" s="599"/>
      <c r="E88" s="121"/>
      <c r="F88" s="593" t="s">
        <v>567</v>
      </c>
      <c r="G88" s="593"/>
      <c r="H88" s="593"/>
      <c r="I88" s="593"/>
      <c r="J88" s="593"/>
      <c r="K88" s="593"/>
    </row>
    <row r="89" spans="1:11" ht="15" x14ac:dyDescent="0.25">
      <c r="A89" s="117" t="s">
        <v>620</v>
      </c>
      <c r="B89" s="62" t="s">
        <v>567</v>
      </c>
      <c r="C89" s="151" t="s">
        <v>569</v>
      </c>
      <c r="D89" s="62" t="s">
        <v>570</v>
      </c>
      <c r="E89" s="121"/>
      <c r="F89" s="567" t="s">
        <v>991</v>
      </c>
      <c r="G89" s="124" t="s">
        <v>573</v>
      </c>
      <c r="H89" s="124" t="s">
        <v>574</v>
      </c>
      <c r="I89" s="124" t="s">
        <v>575</v>
      </c>
      <c r="J89" s="125" t="s">
        <v>576</v>
      </c>
      <c r="K89" s="125" t="s">
        <v>577</v>
      </c>
    </row>
    <row r="90" spans="1:11" ht="15" x14ac:dyDescent="0.2">
      <c r="A90" s="118" t="s">
        <v>1001</v>
      </c>
      <c r="B90" s="147">
        <v>0.30303030303030304</v>
      </c>
      <c r="C90" s="147">
        <v>0.22</v>
      </c>
      <c r="D90" s="147">
        <v>0.14000000000000001</v>
      </c>
      <c r="E90" s="122"/>
      <c r="F90" s="119">
        <v>0.70833333333333337</v>
      </c>
      <c r="G90" s="119">
        <v>0.17241379310344829</v>
      </c>
      <c r="H90" s="119">
        <v>0.3</v>
      </c>
      <c r="I90" s="120">
        <v>0.2857142857142857</v>
      </c>
      <c r="J90" s="119">
        <v>0.27777777777777779</v>
      </c>
      <c r="K90" s="120">
        <v>0.1</v>
      </c>
    </row>
    <row r="91" spans="1:11" ht="15" x14ac:dyDescent="0.2">
      <c r="A91" s="99" t="s">
        <v>1002</v>
      </c>
      <c r="B91" s="100">
        <v>0.69696969696969702</v>
      </c>
      <c r="C91" s="100">
        <v>0.79</v>
      </c>
      <c r="D91" s="100">
        <v>0.85</v>
      </c>
      <c r="E91" s="123"/>
      <c r="F91" s="120">
        <v>0.29166666666666669</v>
      </c>
      <c r="G91" s="120">
        <v>0.82758620689655171</v>
      </c>
      <c r="H91" s="120">
        <v>0.7</v>
      </c>
      <c r="I91" s="119">
        <v>0.7142857142857143</v>
      </c>
      <c r="J91" s="126">
        <v>0.72222222222222221</v>
      </c>
      <c r="K91" s="120">
        <v>0.9</v>
      </c>
    </row>
    <row r="92" spans="1:11" ht="15" x14ac:dyDescent="0.25">
      <c r="A92" s="144" t="s">
        <v>633</v>
      </c>
      <c r="B92" s="145">
        <v>0.13</v>
      </c>
      <c r="C92" s="146">
        <v>0.11</v>
      </c>
      <c r="D92" s="146">
        <v>0.18</v>
      </c>
      <c r="E92" s="123"/>
      <c r="F92" s="148">
        <v>0.17979999999999999</v>
      </c>
      <c r="G92" s="148">
        <v>6.9400000000000003E-2</v>
      </c>
      <c r="H92" s="148">
        <v>0.104</v>
      </c>
      <c r="I92" s="148">
        <v>0.26400000000000001</v>
      </c>
      <c r="J92" s="148">
        <v>9.5000000000000001E-2</v>
      </c>
      <c r="K92" s="148">
        <v>0.13100000000000001</v>
      </c>
    </row>
    <row r="93" spans="1:11" ht="24.75" customHeight="1" x14ac:dyDescent="0.2">
      <c r="A93" s="33" t="s">
        <v>994</v>
      </c>
      <c r="B93" s="19"/>
      <c r="C93" s="19"/>
      <c r="D93" s="19"/>
      <c r="E93" s="19"/>
      <c r="F93" s="19"/>
      <c r="G93" s="19"/>
      <c r="H93" s="19"/>
    </row>
    <row r="94" spans="1:11" x14ac:dyDescent="0.2">
      <c r="B94" s="19"/>
      <c r="C94" s="19"/>
      <c r="D94" s="19"/>
      <c r="E94" s="19"/>
      <c r="F94" s="19"/>
      <c r="G94" s="19"/>
      <c r="H94" s="19"/>
    </row>
    <row r="95" spans="1:11" ht="20.25" customHeight="1" x14ac:dyDescent="0.2">
      <c r="A95" s="594" t="s">
        <v>990</v>
      </c>
      <c r="B95" s="594"/>
      <c r="C95" s="594"/>
      <c r="D95" s="594"/>
      <c r="E95" s="19"/>
      <c r="F95" s="19"/>
      <c r="G95" s="19"/>
      <c r="H95" s="19"/>
    </row>
    <row r="96" spans="1:11" ht="15" x14ac:dyDescent="0.2">
      <c r="A96" s="117" t="s">
        <v>634</v>
      </c>
      <c r="B96" s="62" t="s">
        <v>567</v>
      </c>
      <c r="C96" s="152" t="s">
        <v>603</v>
      </c>
      <c r="D96" s="153" t="s">
        <v>602</v>
      </c>
      <c r="E96" s="19"/>
      <c r="F96" s="19"/>
      <c r="G96" s="19"/>
      <c r="H96" s="19"/>
    </row>
    <row r="97" spans="1:8" x14ac:dyDescent="0.2">
      <c r="A97" s="149" t="s">
        <v>635</v>
      </c>
      <c r="B97" s="150">
        <f>SUM(C97:D97)</f>
        <v>91</v>
      </c>
      <c r="C97" s="150">
        <v>29</v>
      </c>
      <c r="D97" s="150">
        <v>62</v>
      </c>
      <c r="E97" s="19"/>
      <c r="F97" s="19"/>
      <c r="G97" s="19"/>
      <c r="H97" s="19"/>
    </row>
    <row r="98" spans="1:8" x14ac:dyDescent="0.2">
      <c r="A98" s="99" t="s">
        <v>636</v>
      </c>
      <c r="B98" s="150">
        <v>65</v>
      </c>
      <c r="C98" s="66">
        <v>17</v>
      </c>
      <c r="D98" s="66">
        <v>48</v>
      </c>
      <c r="E98" s="19"/>
      <c r="F98" s="19"/>
      <c r="G98" s="19"/>
      <c r="H98" s="19"/>
    </row>
    <row r="99" spans="1:8" ht="15" customHeight="1" x14ac:dyDescent="0.2">
      <c r="A99" s="596" t="s">
        <v>972</v>
      </c>
      <c r="B99" s="596"/>
      <c r="C99" s="596"/>
      <c r="D99" s="596"/>
      <c r="E99" s="19"/>
      <c r="F99" s="19"/>
      <c r="G99" s="19"/>
      <c r="H99" s="19"/>
    </row>
    <row r="100" spans="1:8" x14ac:dyDescent="0.2">
      <c r="B100" s="19"/>
      <c r="C100" s="19"/>
      <c r="D100" s="19"/>
      <c r="E100" s="19"/>
      <c r="F100" s="19"/>
      <c r="G100" s="19"/>
      <c r="H100" s="19"/>
    </row>
    <row r="101" spans="1:8" ht="18" x14ac:dyDescent="0.2">
      <c r="A101" s="594" t="s">
        <v>637</v>
      </c>
      <c r="B101" s="594"/>
      <c r="C101" s="19"/>
      <c r="D101" s="19"/>
      <c r="E101" s="19"/>
      <c r="F101" s="19"/>
      <c r="G101" s="19"/>
      <c r="H101" s="19"/>
    </row>
    <row r="102" spans="1:8" ht="15" x14ac:dyDescent="0.2">
      <c r="A102" s="117" t="s">
        <v>638</v>
      </c>
      <c r="B102" s="62" t="s">
        <v>567</v>
      </c>
      <c r="C102" s="19"/>
      <c r="D102" s="19"/>
      <c r="E102" s="19"/>
      <c r="F102" s="19"/>
      <c r="G102" s="19"/>
      <c r="H102" s="19"/>
    </row>
    <row r="103" spans="1:8" x14ac:dyDescent="0.2">
      <c r="A103" s="99" t="s">
        <v>997</v>
      </c>
      <c r="B103" s="154">
        <v>0</v>
      </c>
      <c r="C103" s="19"/>
      <c r="D103" s="19"/>
      <c r="E103" s="19"/>
      <c r="F103" s="19"/>
      <c r="G103" s="19"/>
      <c r="H103" s="19"/>
    </row>
    <row r="104" spans="1:8" x14ac:dyDescent="0.2">
      <c r="B104" s="19"/>
      <c r="C104" s="19"/>
      <c r="D104" s="19"/>
      <c r="E104" s="19"/>
      <c r="F104" s="19"/>
      <c r="G104" s="545"/>
      <c r="H104" s="19"/>
    </row>
    <row r="105" spans="1:8" ht="18" x14ac:dyDescent="0.2">
      <c r="A105" s="595" t="s">
        <v>416</v>
      </c>
      <c r="B105" s="595"/>
      <c r="C105" s="24"/>
      <c r="D105" s="24"/>
      <c r="E105" s="24"/>
      <c r="F105" s="24"/>
      <c r="G105" s="24"/>
      <c r="H105" s="24"/>
    </row>
    <row r="106" spans="1:8" ht="15" x14ac:dyDescent="0.2">
      <c r="A106" s="117" t="s">
        <v>639</v>
      </c>
      <c r="B106" s="62" t="s">
        <v>567</v>
      </c>
      <c r="C106" s="30"/>
      <c r="D106" s="25"/>
      <c r="E106" s="25"/>
      <c r="F106" s="25"/>
      <c r="G106" s="27"/>
      <c r="H106" s="27"/>
    </row>
    <row r="107" spans="1:8" ht="16.5" x14ac:dyDescent="0.2">
      <c r="A107" s="118" t="s">
        <v>996</v>
      </c>
      <c r="B107" s="150">
        <f>115455+637</f>
        <v>116092</v>
      </c>
      <c r="C107" s="34"/>
      <c r="D107" s="34"/>
      <c r="E107" s="34"/>
      <c r="F107" s="34"/>
      <c r="G107" s="35"/>
      <c r="H107" s="35"/>
    </row>
    <row r="108" spans="1:8" ht="15" x14ac:dyDescent="0.25">
      <c r="A108" s="144" t="s">
        <v>640</v>
      </c>
      <c r="B108" s="155">
        <f>B107/B7</f>
        <v>58.721294891249364</v>
      </c>
      <c r="C108" s="36"/>
      <c r="D108" s="36"/>
      <c r="E108" s="34"/>
      <c r="F108" s="34"/>
      <c r="G108" s="35"/>
      <c r="H108" s="35"/>
    </row>
    <row r="109" spans="1:8" ht="15" x14ac:dyDescent="0.2">
      <c r="A109" s="549" t="s">
        <v>973</v>
      </c>
      <c r="B109" s="550"/>
      <c r="C109" s="551"/>
      <c r="D109" s="548"/>
      <c r="E109" s="34"/>
      <c r="F109" s="34"/>
      <c r="G109" s="35"/>
      <c r="H109" s="35"/>
    </row>
    <row r="110" spans="1:8" x14ac:dyDescent="0.2">
      <c r="B110" s="19"/>
      <c r="C110" s="37"/>
      <c r="D110" s="19"/>
      <c r="E110" s="19"/>
      <c r="F110" s="19"/>
      <c r="G110" s="19"/>
      <c r="H110" s="19"/>
    </row>
    <row r="111" spans="1:8" ht="18" x14ac:dyDescent="0.2">
      <c r="A111" s="604" t="s">
        <v>422</v>
      </c>
      <c r="B111" s="604"/>
      <c r="C111" s="604"/>
      <c r="D111" s="604"/>
      <c r="E111" s="19"/>
      <c r="F111" s="19"/>
      <c r="G111" s="19"/>
      <c r="H111" s="19"/>
    </row>
    <row r="112" spans="1:8" ht="15" x14ac:dyDescent="0.2">
      <c r="A112" s="117" t="s">
        <v>641</v>
      </c>
      <c r="B112" s="62" t="s">
        <v>567</v>
      </c>
      <c r="C112" s="152" t="s">
        <v>602</v>
      </c>
      <c r="D112" s="153" t="s">
        <v>603</v>
      </c>
      <c r="E112" s="19"/>
      <c r="F112" s="19"/>
      <c r="G112" s="19"/>
      <c r="H112" s="19"/>
    </row>
    <row r="113" spans="1:8" x14ac:dyDescent="0.2">
      <c r="A113" s="99" t="s">
        <v>642</v>
      </c>
      <c r="B113" s="103">
        <v>0.94</v>
      </c>
      <c r="C113" s="103">
        <v>0.95130434782608697</v>
      </c>
      <c r="D113" s="103">
        <v>0.90095846645367417</v>
      </c>
      <c r="E113" s="19"/>
      <c r="F113" s="19"/>
      <c r="G113" s="19"/>
      <c r="H113" s="19"/>
    </row>
    <row r="114" spans="1:8" x14ac:dyDescent="0.2">
      <c r="A114" s="99" t="s">
        <v>643</v>
      </c>
      <c r="B114" s="103">
        <v>0.9</v>
      </c>
      <c r="C114" s="103">
        <v>0.91314553990610325</v>
      </c>
      <c r="D114" s="103">
        <v>0.81967213114754101</v>
      </c>
      <c r="E114" s="19"/>
      <c r="F114" s="19"/>
      <c r="G114" s="19"/>
      <c r="H114" s="19"/>
    </row>
    <row r="115" spans="1:8" x14ac:dyDescent="0.2">
      <c r="B115" s="19"/>
      <c r="C115" s="37"/>
      <c r="D115" s="19"/>
      <c r="E115" s="19"/>
      <c r="F115" s="19"/>
      <c r="G115" s="19"/>
      <c r="H115" s="19"/>
    </row>
    <row r="116" spans="1:8" ht="18" x14ac:dyDescent="0.2">
      <c r="A116" s="595" t="s">
        <v>644</v>
      </c>
      <c r="B116" s="595"/>
      <c r="C116" s="595"/>
      <c r="D116" s="19"/>
      <c r="E116" s="19"/>
      <c r="F116" s="19"/>
      <c r="G116" s="19"/>
      <c r="H116" s="19"/>
    </row>
    <row r="117" spans="1:8" ht="15" x14ac:dyDescent="0.2">
      <c r="A117" s="117" t="s">
        <v>645</v>
      </c>
      <c r="B117" s="62" t="s">
        <v>567</v>
      </c>
      <c r="C117" s="62" t="s">
        <v>569</v>
      </c>
      <c r="D117" s="19"/>
      <c r="E117" s="19"/>
      <c r="F117" s="19"/>
      <c r="G117" s="19"/>
      <c r="H117" s="19"/>
    </row>
    <row r="118" spans="1:8" x14ac:dyDescent="0.2">
      <c r="A118" s="118" t="s">
        <v>646</v>
      </c>
      <c r="B118" s="147">
        <v>0.25</v>
      </c>
      <c r="C118" s="147">
        <f>2/8</f>
        <v>0.25</v>
      </c>
      <c r="D118" s="19"/>
      <c r="E118" s="19"/>
      <c r="F118" s="19"/>
      <c r="G118" s="19"/>
      <c r="H118" s="19"/>
    </row>
    <row r="119" spans="1:8" x14ac:dyDescent="0.2">
      <c r="A119" s="99" t="s">
        <v>647</v>
      </c>
      <c r="B119" s="147">
        <v>0.75</v>
      </c>
      <c r="C119" s="147">
        <f>6/8</f>
        <v>0.75</v>
      </c>
      <c r="D119" s="19"/>
      <c r="E119" s="19"/>
      <c r="F119" s="19"/>
      <c r="G119" s="19"/>
      <c r="H119" s="19"/>
    </row>
    <row r="120" spans="1:8" x14ac:dyDescent="0.2">
      <c r="B120" s="19"/>
      <c r="C120" s="19"/>
      <c r="D120" s="19"/>
      <c r="E120" s="19"/>
      <c r="F120" s="19"/>
      <c r="G120" s="19"/>
      <c r="H120" s="19"/>
    </row>
    <row r="121" spans="1:8" ht="18" x14ac:dyDescent="0.2">
      <c r="A121" s="595" t="s">
        <v>648</v>
      </c>
      <c r="B121" s="595"/>
      <c r="C121" s="19"/>
      <c r="D121" s="19"/>
      <c r="E121" s="19"/>
      <c r="F121" s="19"/>
      <c r="G121" s="19"/>
      <c r="H121" s="19"/>
    </row>
    <row r="122" spans="1:8" ht="15" x14ac:dyDescent="0.2">
      <c r="A122" s="117" t="s">
        <v>645</v>
      </c>
      <c r="B122" s="62" t="s">
        <v>567</v>
      </c>
      <c r="C122" s="19"/>
      <c r="D122" s="19"/>
      <c r="E122" s="19"/>
      <c r="F122" s="19"/>
      <c r="G122" s="19"/>
      <c r="H122" s="19"/>
    </row>
    <row r="123" spans="1:8" x14ac:dyDescent="0.2">
      <c r="A123" s="118" t="s">
        <v>649</v>
      </c>
      <c r="B123" s="119">
        <v>0</v>
      </c>
      <c r="C123" s="19"/>
      <c r="D123" s="19"/>
      <c r="E123" s="19"/>
      <c r="F123" s="19"/>
      <c r="G123" s="19"/>
      <c r="H123" s="19"/>
    </row>
    <row r="124" spans="1:8" x14ac:dyDescent="0.2">
      <c r="A124" s="99" t="s">
        <v>650</v>
      </c>
      <c r="B124" s="119">
        <f>3/8</f>
        <v>0.375</v>
      </c>
      <c r="C124" s="19"/>
      <c r="D124" s="19"/>
      <c r="E124" s="19"/>
      <c r="F124" s="19"/>
      <c r="G124" s="19"/>
      <c r="H124" s="19"/>
    </row>
    <row r="125" spans="1:8" x14ac:dyDescent="0.2">
      <c r="A125" s="99" t="s">
        <v>651</v>
      </c>
      <c r="B125" s="267">
        <f>5/8</f>
        <v>0.625</v>
      </c>
      <c r="C125" s="19"/>
      <c r="D125" s="19"/>
      <c r="E125" s="19"/>
      <c r="F125" s="19"/>
      <c r="G125" s="19"/>
      <c r="H125" s="19"/>
    </row>
    <row r="126" spans="1:8" x14ac:dyDescent="0.2">
      <c r="B126" s="19"/>
      <c r="C126" s="19"/>
      <c r="D126" s="19"/>
      <c r="E126" s="19"/>
      <c r="F126" s="19"/>
      <c r="G126" s="19"/>
      <c r="H126" s="19"/>
    </row>
    <row r="127" spans="1:8" ht="18" x14ac:dyDescent="0.2">
      <c r="A127" s="595" t="s">
        <v>652</v>
      </c>
      <c r="B127" s="595"/>
      <c r="C127" s="595"/>
      <c r="D127" s="595"/>
      <c r="E127" s="595"/>
      <c r="F127" s="24"/>
      <c r="G127" s="24"/>
      <c r="H127" s="24"/>
    </row>
    <row r="128" spans="1:8" ht="15" x14ac:dyDescent="0.2">
      <c r="A128" s="117" t="s">
        <v>645</v>
      </c>
      <c r="B128" s="62" t="s">
        <v>567</v>
      </c>
      <c r="C128" s="62" t="s">
        <v>569</v>
      </c>
      <c r="D128" s="62" t="s">
        <v>570</v>
      </c>
      <c r="E128" s="62" t="s">
        <v>571</v>
      </c>
      <c r="F128" s="25"/>
      <c r="G128" s="27"/>
      <c r="H128" s="27"/>
    </row>
    <row r="129" spans="1:8" ht="15" x14ac:dyDescent="0.2">
      <c r="A129" s="99" t="s">
        <v>653</v>
      </c>
      <c r="B129" s="119">
        <f>B9/B7</f>
        <v>0.19929185634800203</v>
      </c>
      <c r="C129" s="119">
        <f>C9/C7</f>
        <v>0.16505524861878454</v>
      </c>
      <c r="D129" s="119">
        <f>D9/D7</f>
        <v>0.14754098360655737</v>
      </c>
      <c r="E129" s="119">
        <v>0.13100000000000001</v>
      </c>
      <c r="F129" s="38"/>
      <c r="G129" s="38"/>
      <c r="H129" s="38"/>
    </row>
    <row r="130" spans="1:8" ht="15" x14ac:dyDescent="0.2">
      <c r="A130" s="99" t="s">
        <v>654</v>
      </c>
      <c r="B130" s="119">
        <f>B8/B7</f>
        <v>0.80070814365199794</v>
      </c>
      <c r="C130" s="119">
        <f>C8/C7</f>
        <v>0.83494475138121549</v>
      </c>
      <c r="D130" s="119">
        <f>D8/D7</f>
        <v>0.85245901639344257</v>
      </c>
      <c r="E130" s="119">
        <v>0.86899999999999999</v>
      </c>
      <c r="F130" s="38"/>
      <c r="G130" s="38"/>
      <c r="H130" s="38"/>
    </row>
    <row r="131" spans="1:8" x14ac:dyDescent="0.2">
      <c r="B131" s="19"/>
      <c r="C131" s="19"/>
      <c r="D131" s="19"/>
      <c r="E131" s="19"/>
      <c r="F131" s="19"/>
      <c r="G131" s="19"/>
      <c r="H131" s="19"/>
    </row>
    <row r="132" spans="1:8" ht="18" x14ac:dyDescent="0.2">
      <c r="A132" s="595" t="s">
        <v>655</v>
      </c>
      <c r="B132" s="595"/>
      <c r="C132" s="24"/>
      <c r="D132" s="39"/>
      <c r="E132" s="39"/>
      <c r="F132" s="39"/>
      <c r="G132" s="19"/>
      <c r="H132" s="19"/>
    </row>
    <row r="133" spans="1:8" ht="15" x14ac:dyDescent="0.2">
      <c r="A133" s="117" t="s">
        <v>645</v>
      </c>
      <c r="B133" s="62" t="s">
        <v>567</v>
      </c>
      <c r="C133" s="25"/>
      <c r="D133" s="25"/>
      <c r="E133" s="25"/>
      <c r="F133" s="25"/>
      <c r="G133" s="27"/>
      <c r="H133" s="27"/>
    </row>
    <row r="134" spans="1:8" ht="15" x14ac:dyDescent="0.25">
      <c r="A134" s="99" t="s">
        <v>656</v>
      </c>
      <c r="B134" s="147">
        <v>0.36919999999999997</v>
      </c>
      <c r="C134" s="40"/>
      <c r="D134" s="40"/>
      <c r="E134" s="41"/>
      <c r="F134" s="41"/>
      <c r="G134" s="41"/>
      <c r="H134" s="41"/>
    </row>
    <row r="135" spans="1:8" ht="15" x14ac:dyDescent="0.25">
      <c r="A135" s="99" t="s">
        <v>657</v>
      </c>
      <c r="B135" s="147">
        <v>0.49370000000000003</v>
      </c>
      <c r="C135" s="40"/>
      <c r="D135" s="40"/>
      <c r="E135" s="41"/>
      <c r="F135" s="41"/>
      <c r="G135" s="41"/>
      <c r="H135" s="41"/>
    </row>
    <row r="136" spans="1:8" ht="15" x14ac:dyDescent="0.25">
      <c r="A136" s="99" t="s">
        <v>658</v>
      </c>
      <c r="B136" s="147">
        <v>0.1371</v>
      </c>
      <c r="C136" s="40"/>
      <c r="D136" s="40"/>
      <c r="E136" s="41"/>
      <c r="F136" s="41"/>
      <c r="G136" s="41"/>
      <c r="H136" s="41"/>
    </row>
    <row r="137" spans="1:8" x14ac:dyDescent="0.2">
      <c r="B137" s="29"/>
      <c r="C137" s="19"/>
      <c r="D137" s="19"/>
      <c r="E137" s="19"/>
      <c r="F137" s="19"/>
      <c r="G137" s="19"/>
      <c r="H137" s="19"/>
    </row>
    <row r="138" spans="1:8" ht="18" x14ac:dyDescent="0.2">
      <c r="A138" s="595" t="s">
        <v>659</v>
      </c>
      <c r="B138" s="595"/>
      <c r="C138" s="595"/>
      <c r="D138" s="595"/>
      <c r="E138" s="595"/>
      <c r="F138" s="19"/>
      <c r="G138" s="19"/>
      <c r="H138" s="19"/>
    </row>
    <row r="139" spans="1:8" ht="15" x14ac:dyDescent="0.2">
      <c r="A139" s="156"/>
      <c r="B139" s="62" t="s">
        <v>567</v>
      </c>
      <c r="C139" s="62" t="s">
        <v>569</v>
      </c>
      <c r="D139" s="62" t="s">
        <v>570</v>
      </c>
      <c r="E139" s="62" t="s">
        <v>571</v>
      </c>
      <c r="F139" s="19"/>
      <c r="G139" s="19"/>
      <c r="H139" s="19"/>
    </row>
    <row r="140" spans="1:8" x14ac:dyDescent="0.2">
      <c r="A140" s="164" t="s">
        <v>660</v>
      </c>
      <c r="B140" s="103">
        <v>0.67</v>
      </c>
      <c r="C140" s="103">
        <v>0.65</v>
      </c>
      <c r="D140" s="165">
        <v>0.54</v>
      </c>
      <c r="E140" s="165">
        <v>0.52</v>
      </c>
      <c r="F140" s="19"/>
      <c r="G140" s="19"/>
      <c r="H140" s="19"/>
    </row>
    <row r="141" spans="1:8" x14ac:dyDescent="0.2">
      <c r="B141" s="29"/>
      <c r="C141" s="19"/>
      <c r="D141" s="19"/>
      <c r="E141" s="19"/>
      <c r="F141" s="19"/>
      <c r="G141" s="19"/>
      <c r="H141" s="19"/>
    </row>
    <row r="142" spans="1:8" ht="18" x14ac:dyDescent="0.2">
      <c r="A142" s="605" t="s">
        <v>661</v>
      </c>
      <c r="B142" s="605"/>
      <c r="C142" s="605"/>
      <c r="D142" s="605"/>
      <c r="E142" s="42"/>
      <c r="F142" s="42"/>
    </row>
    <row r="143" spans="1:8" ht="15" x14ac:dyDescent="0.2">
      <c r="A143" s="156"/>
      <c r="B143" s="62" t="s">
        <v>567</v>
      </c>
      <c r="C143" s="62" t="s">
        <v>569</v>
      </c>
      <c r="D143" s="62" t="s">
        <v>570</v>
      </c>
      <c r="E143" s="42"/>
      <c r="F143" s="42"/>
    </row>
    <row r="144" spans="1:8" x14ac:dyDescent="0.2">
      <c r="A144" s="118" t="s">
        <v>662</v>
      </c>
      <c r="B144" s="160">
        <v>0.54</v>
      </c>
      <c r="C144" s="141">
        <v>0.53</v>
      </c>
      <c r="D144" s="161">
        <v>0.87</v>
      </c>
    </row>
    <row r="145" spans="1:8" x14ac:dyDescent="0.2">
      <c r="A145" s="118" t="s">
        <v>663</v>
      </c>
      <c r="B145" s="162">
        <v>0.87</v>
      </c>
      <c r="C145" s="141">
        <v>0.89</v>
      </c>
      <c r="D145" s="141">
        <v>0.82000000000000006</v>
      </c>
    </row>
    <row r="146" spans="1:8" ht="16.5" x14ac:dyDescent="0.2">
      <c r="A146" s="118" t="s">
        <v>974</v>
      </c>
      <c r="B146" s="163">
        <v>78</v>
      </c>
      <c r="C146" s="460">
        <v>78</v>
      </c>
      <c r="D146" s="461">
        <v>73.5</v>
      </c>
    </row>
    <row r="147" spans="1:8" x14ac:dyDescent="0.2">
      <c r="A147" s="118" t="s">
        <v>664</v>
      </c>
      <c r="B147" s="163">
        <v>231</v>
      </c>
      <c r="C147" s="107">
        <v>197</v>
      </c>
      <c r="D147" s="107">
        <v>131</v>
      </c>
      <c r="G147" s="43"/>
    </row>
    <row r="148" spans="1:8" x14ac:dyDescent="0.2">
      <c r="A148" s="44" t="s">
        <v>995</v>
      </c>
      <c r="B148" s="45"/>
    </row>
    <row r="149" spans="1:8" x14ac:dyDescent="0.2"/>
    <row r="150" spans="1:8" ht="18" x14ac:dyDescent="0.2">
      <c r="A150" s="603" t="s">
        <v>935</v>
      </c>
      <c r="B150" s="603"/>
      <c r="C150" s="603"/>
      <c r="D150" s="603"/>
      <c r="E150" s="603"/>
      <c r="F150" s="46"/>
      <c r="G150" s="47"/>
      <c r="H150" s="46"/>
    </row>
    <row r="151" spans="1:8" ht="15" x14ac:dyDescent="0.25">
      <c r="A151" s="156"/>
      <c r="B151" s="62" t="s">
        <v>567</v>
      </c>
      <c r="C151" s="62" t="s">
        <v>569</v>
      </c>
      <c r="D151" s="62" t="s">
        <v>570</v>
      </c>
      <c r="E151" s="62" t="s">
        <v>571</v>
      </c>
      <c r="F151" s="48"/>
      <c r="G151" s="48"/>
      <c r="H151" s="48"/>
    </row>
    <row r="152" spans="1:8" x14ac:dyDescent="0.2">
      <c r="A152" s="99" t="s">
        <v>665</v>
      </c>
      <c r="B152" s="159">
        <v>0.44</v>
      </c>
      <c r="C152" s="141">
        <v>0.62</v>
      </c>
      <c r="D152" s="141">
        <v>0.5</v>
      </c>
      <c r="E152" s="141">
        <v>0.4</v>
      </c>
      <c r="F152" s="49"/>
      <c r="G152" s="49"/>
    </row>
    <row r="153" spans="1:8" x14ac:dyDescent="0.2">
      <c r="A153" s="99" t="s">
        <v>666</v>
      </c>
      <c r="B153" s="159">
        <v>0.48</v>
      </c>
      <c r="C153" s="141">
        <v>0.64</v>
      </c>
      <c r="D153" s="141">
        <v>0.39</v>
      </c>
      <c r="E153" s="141">
        <v>0.28999999999999998</v>
      </c>
      <c r="F153" s="49"/>
      <c r="G153" s="49"/>
      <c r="H153" s="49"/>
    </row>
    <row r="154" spans="1:8" x14ac:dyDescent="0.2">
      <c r="A154" s="99" t="s">
        <v>998</v>
      </c>
      <c r="B154" s="159">
        <v>7.0000000000000007E-2</v>
      </c>
      <c r="C154" s="141">
        <v>7.0000000000000007E-2</v>
      </c>
      <c r="D154" s="141">
        <v>4.8000000000000001E-2</v>
      </c>
      <c r="E154" s="141">
        <v>0.04</v>
      </c>
      <c r="F154" s="50"/>
      <c r="G154" s="50"/>
      <c r="H154" s="50"/>
    </row>
    <row r="155" spans="1:8" x14ac:dyDescent="0.2"/>
    <row r="156" spans="1:8" ht="18" x14ac:dyDescent="0.2">
      <c r="A156" s="603" t="s">
        <v>1012</v>
      </c>
      <c r="B156" s="603"/>
      <c r="C156" s="603"/>
      <c r="D156" s="603"/>
    </row>
    <row r="157" spans="1:8" ht="15" x14ac:dyDescent="0.2">
      <c r="A157" s="156"/>
      <c r="B157" s="62" t="s">
        <v>567</v>
      </c>
      <c r="C157" s="62" t="s">
        <v>569</v>
      </c>
      <c r="D157" s="62" t="s">
        <v>570</v>
      </c>
    </row>
    <row r="158" spans="1:8" x14ac:dyDescent="0.2">
      <c r="A158" s="99" t="s">
        <v>667</v>
      </c>
      <c r="B158" s="141">
        <v>0.82</v>
      </c>
      <c r="C158" s="141">
        <v>0.75</v>
      </c>
      <c r="D158" s="157" t="s">
        <v>279</v>
      </c>
    </row>
    <row r="159" spans="1:8" ht="16.5" x14ac:dyDescent="0.2">
      <c r="A159" s="99" t="s">
        <v>975</v>
      </c>
      <c r="B159" s="107">
        <v>283</v>
      </c>
      <c r="C159" s="158">
        <v>34</v>
      </c>
      <c r="D159" s="158">
        <v>60</v>
      </c>
    </row>
    <row r="160" spans="1:8" x14ac:dyDescent="0.2">
      <c r="A160" s="99" t="s">
        <v>668</v>
      </c>
      <c r="B160" s="159">
        <v>0.42</v>
      </c>
      <c r="C160" s="141">
        <v>0.41</v>
      </c>
      <c r="D160" s="141">
        <v>0.33</v>
      </c>
      <c r="G160" s="43"/>
    </row>
    <row r="161" spans="1:2" x14ac:dyDescent="0.2">
      <c r="A161" s="51" t="s">
        <v>976</v>
      </c>
    </row>
    <row r="162" spans="1:2" x14ac:dyDescent="0.2">
      <c r="B162" s="49"/>
    </row>
    <row r="163" spans="1:2" x14ac:dyDescent="0.2">
      <c r="B163" s="49"/>
    </row>
    <row r="164" spans="1:2" x14ac:dyDescent="0.2"/>
    <row r="165" spans="1:2" x14ac:dyDescent="0.2"/>
    <row r="166" spans="1:2" x14ac:dyDescent="0.2"/>
    <row r="167" spans="1:2" x14ac:dyDescent="0.2"/>
    <row r="168" spans="1:2" x14ac:dyDescent="0.2"/>
    <row r="169" spans="1:2" x14ac:dyDescent="0.2"/>
    <row r="170" spans="1:2" x14ac:dyDescent="0.2"/>
    <row r="171" spans="1:2" x14ac:dyDescent="0.2"/>
    <row r="172" spans="1:2" x14ac:dyDescent="0.2"/>
    <row r="173" spans="1:2" x14ac:dyDescent="0.2"/>
    <row r="174" spans="1:2" x14ac:dyDescent="0.2"/>
    <row r="175" spans="1:2" x14ac:dyDescent="0.2"/>
    <row r="176" spans="1:2" x14ac:dyDescent="0.2"/>
    <row r="177" x14ac:dyDescent="0.2"/>
    <row r="178" x14ac:dyDescent="0.2"/>
    <row r="179" x14ac:dyDescent="0.2"/>
    <row r="180" x14ac:dyDescent="0.2"/>
    <row r="181" x14ac:dyDescent="0.2"/>
  </sheetData>
  <sheetProtection algorithmName="SHA-512" hashValue="AKtrZGBN3uZY5AASBeR9el+ngiOVj5gAwWvNkscmq6yLNcw9waeNIg0r0+P1rQEo27/uB1AoE/ehB4JTnqXJPw==" saltValue="2sPqWlHG+eIq8ahrarSy+g==" spinCount="100000" sheet="1" objects="1" scenarios="1"/>
  <mergeCells count="30">
    <mergeCell ref="A156:D156"/>
    <mergeCell ref="A138:E138"/>
    <mergeCell ref="A50:B50"/>
    <mergeCell ref="A116:C116"/>
    <mergeCell ref="A4:E4"/>
    <mergeCell ref="A111:D111"/>
    <mergeCell ref="A101:B101"/>
    <mergeCell ref="A142:D142"/>
    <mergeCell ref="A55:D55"/>
    <mergeCell ref="A88:D88"/>
    <mergeCell ref="A132:B132"/>
    <mergeCell ref="A150:E150"/>
    <mergeCell ref="A44:B44"/>
    <mergeCell ref="G4:L4"/>
    <mergeCell ref="E32:F32"/>
    <mergeCell ref="A40:B40"/>
    <mergeCell ref="A46:B46"/>
    <mergeCell ref="A32:C32"/>
    <mergeCell ref="A30:C30"/>
    <mergeCell ref="F55:K55"/>
    <mergeCell ref="F68:K68"/>
    <mergeCell ref="A75:D75"/>
    <mergeCell ref="F75:K75"/>
    <mergeCell ref="A68:D68"/>
    <mergeCell ref="F88:K88"/>
    <mergeCell ref="A95:D95"/>
    <mergeCell ref="A121:B121"/>
    <mergeCell ref="A105:B105"/>
    <mergeCell ref="A127:E127"/>
    <mergeCell ref="A99:D99"/>
  </mergeCells>
  <phoneticPr fontId="5" type="noConversion"/>
  <pageMargins left="0.7" right="0.7" top="0.75" bottom="0.75" header="0.3" footer="0.3"/>
  <pageSetup orientation="portrait" horizontalDpi="200" verticalDpi="200" r:id="rId1"/>
  <ignoredErrors>
    <ignoredError sqref="C81:D8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6CE68-5EEE-4C7C-8779-82C6FADD9DE9}">
  <sheetPr codeName="Sheet14">
    <tabColor rgb="FFF6A21D"/>
  </sheetPr>
  <dimension ref="A1:L60"/>
  <sheetViews>
    <sheetView zoomScaleNormal="100" workbookViewId="0">
      <selection activeCell="A37" sqref="A37:E37"/>
    </sheetView>
  </sheetViews>
  <sheetFormatPr defaultColWidth="0" defaultRowHeight="14.25" zeroHeight="1" x14ac:dyDescent="0.2"/>
  <cols>
    <col min="1" max="1" width="110" style="8" customWidth="1"/>
    <col min="2" max="2" width="19.5703125" style="8" bestFit="1" customWidth="1"/>
    <col min="3" max="3" width="18.140625" style="8" bestFit="1" customWidth="1"/>
    <col min="4" max="4" width="18.85546875" style="8" bestFit="1" customWidth="1"/>
    <col min="5" max="5" width="18" style="8" bestFit="1" customWidth="1"/>
    <col min="6" max="6" width="13.140625" style="8" bestFit="1" customWidth="1"/>
    <col min="7" max="7" width="12.85546875" style="8" bestFit="1" customWidth="1"/>
    <col min="8" max="8" width="11" style="8" bestFit="1" customWidth="1"/>
    <col min="9" max="9" width="8.7109375" style="8" customWidth="1"/>
    <col min="10" max="16384" width="8.7109375" style="9" hidden="1"/>
  </cols>
  <sheetData>
    <row r="1" spans="1:12" s="8" customFormat="1" x14ac:dyDescent="0.2"/>
    <row r="2" spans="1:12" s="8" customFormat="1" ht="26.25" x14ac:dyDescent="0.4">
      <c r="A2" s="571" t="s">
        <v>11</v>
      </c>
    </row>
    <row r="3" spans="1:12" s="8" customFormat="1" ht="23.25" x14ac:dyDescent="0.35">
      <c r="A3" s="166"/>
    </row>
    <row r="4" spans="1:12" ht="21" x14ac:dyDescent="0.2">
      <c r="A4" s="606" t="s">
        <v>960</v>
      </c>
      <c r="B4" s="606"/>
      <c r="C4" s="606"/>
      <c r="D4" s="606"/>
      <c r="E4" s="606"/>
      <c r="F4" s="180"/>
      <c r="G4" s="607" t="s">
        <v>567</v>
      </c>
      <c r="H4" s="608"/>
    </row>
    <row r="5" spans="1:12" ht="15" x14ac:dyDescent="0.2">
      <c r="A5" s="438" t="s">
        <v>669</v>
      </c>
      <c r="B5" s="439" t="s">
        <v>567</v>
      </c>
      <c r="C5" s="439" t="s">
        <v>569</v>
      </c>
      <c r="D5" s="439" t="s">
        <v>570</v>
      </c>
      <c r="E5" s="439" t="s">
        <v>571</v>
      </c>
      <c r="F5" s="180"/>
      <c r="G5" s="443" t="s">
        <v>670</v>
      </c>
      <c r="H5" s="444" t="s">
        <v>671</v>
      </c>
      <c r="J5" s="8"/>
      <c r="K5" s="8"/>
      <c r="L5" s="8"/>
    </row>
    <row r="6" spans="1:12" ht="15" x14ac:dyDescent="0.25">
      <c r="A6" s="216" t="s">
        <v>672</v>
      </c>
      <c r="B6" s="440">
        <v>1864.06</v>
      </c>
      <c r="C6" s="441">
        <v>1941.9</v>
      </c>
      <c r="D6" s="441">
        <v>1509.8</v>
      </c>
      <c r="E6" s="441">
        <v>1540.4</v>
      </c>
      <c r="F6" s="181"/>
      <c r="G6" s="445">
        <f>B6-H6</f>
        <v>1569.7828500000001</v>
      </c>
      <c r="H6" s="445">
        <f>294277150/1000000</f>
        <v>294.27715000000001</v>
      </c>
      <c r="J6" s="8"/>
      <c r="K6" s="8"/>
      <c r="L6" s="8"/>
    </row>
    <row r="7" spans="1:12" x14ac:dyDescent="0.2">
      <c r="A7" s="216" t="s">
        <v>673</v>
      </c>
      <c r="B7" s="441">
        <v>1019.37</v>
      </c>
      <c r="C7" s="442">
        <v>955</v>
      </c>
      <c r="D7" s="442">
        <v>775</v>
      </c>
      <c r="E7" s="442">
        <v>761</v>
      </c>
      <c r="F7" s="178"/>
      <c r="G7" s="446">
        <f>B7-H7</f>
        <v>828.27</v>
      </c>
      <c r="H7" s="440">
        <v>191.1</v>
      </c>
      <c r="J7" s="8"/>
      <c r="K7" s="8"/>
      <c r="L7" s="8"/>
    </row>
    <row r="8" spans="1:12" x14ac:dyDescent="0.2">
      <c r="A8" s="216" t="s">
        <v>674</v>
      </c>
      <c r="B8" s="441">
        <v>328.04</v>
      </c>
      <c r="C8" s="441">
        <v>191</v>
      </c>
      <c r="D8" s="441">
        <v>212</v>
      </c>
      <c r="E8" s="441">
        <v>256</v>
      </c>
      <c r="F8" s="178"/>
      <c r="G8" s="445">
        <f t="shared" ref="G8:G14" si="0">B8-H8</f>
        <v>219.19191577000004</v>
      </c>
      <c r="H8" s="445">
        <f>108848084.23/1000000</f>
        <v>108.84808423</v>
      </c>
      <c r="J8" s="8"/>
      <c r="K8" s="8"/>
      <c r="L8" s="8"/>
    </row>
    <row r="9" spans="1:12" x14ac:dyDescent="0.2">
      <c r="A9" s="216" t="s">
        <v>675</v>
      </c>
      <c r="B9" s="441">
        <v>96.74</v>
      </c>
      <c r="C9" s="441">
        <v>107</v>
      </c>
      <c r="D9" s="441">
        <v>91</v>
      </c>
      <c r="E9" s="441">
        <v>48</v>
      </c>
      <c r="F9" s="178"/>
      <c r="G9" s="445">
        <f t="shared" si="0"/>
        <v>75.372714000000002</v>
      </c>
      <c r="H9" s="445">
        <f>21367286/1000000</f>
        <v>21.367286</v>
      </c>
      <c r="J9" s="8"/>
      <c r="K9" s="8"/>
      <c r="L9" s="8"/>
    </row>
    <row r="10" spans="1:12" x14ac:dyDescent="0.2">
      <c r="A10" s="216" t="s">
        <v>676</v>
      </c>
      <c r="B10" s="441">
        <v>63.558199999999999</v>
      </c>
      <c r="C10" s="441">
        <v>75</v>
      </c>
      <c r="D10" s="441">
        <v>63</v>
      </c>
      <c r="E10" s="441">
        <v>66</v>
      </c>
      <c r="F10" s="178"/>
      <c r="G10" s="445">
        <f t="shared" si="0"/>
        <v>63.558199999999999</v>
      </c>
      <c r="H10" s="445">
        <v>0</v>
      </c>
      <c r="J10" s="8"/>
      <c r="K10" s="8"/>
      <c r="L10" s="8"/>
    </row>
    <row r="11" spans="1:12" x14ac:dyDescent="0.2">
      <c r="A11" s="216" t="s">
        <v>677</v>
      </c>
      <c r="B11" s="441">
        <v>0</v>
      </c>
      <c r="C11" s="441">
        <v>0</v>
      </c>
      <c r="D11" s="441">
        <v>0</v>
      </c>
      <c r="E11" s="441">
        <v>0</v>
      </c>
      <c r="F11" s="178"/>
      <c r="G11" s="445">
        <f t="shared" si="0"/>
        <v>0</v>
      </c>
      <c r="H11" s="445">
        <v>0</v>
      </c>
      <c r="I11" s="167"/>
      <c r="J11" s="8"/>
      <c r="K11" s="8"/>
      <c r="L11" s="8"/>
    </row>
    <row r="12" spans="1:12" ht="16.5" x14ac:dyDescent="0.2">
      <c r="A12" s="216" t="s">
        <v>961</v>
      </c>
      <c r="B12" s="441">
        <f>2.39+0.912</f>
        <v>3.302</v>
      </c>
      <c r="C12" s="441">
        <v>7.04</v>
      </c>
      <c r="D12" s="441">
        <v>3.68</v>
      </c>
      <c r="E12" s="441">
        <v>3.83</v>
      </c>
      <c r="F12" s="178"/>
      <c r="G12" s="445">
        <f>B12-H12</f>
        <v>2.3920839200000001</v>
      </c>
      <c r="H12" s="445">
        <v>0.9099160799999999</v>
      </c>
      <c r="I12" s="167"/>
      <c r="J12" s="8"/>
      <c r="K12" s="8"/>
      <c r="L12" s="8"/>
    </row>
    <row r="13" spans="1:12" x14ac:dyDescent="0.2">
      <c r="A13" s="216" t="s">
        <v>678</v>
      </c>
      <c r="B13" s="441">
        <v>273.36520000000002</v>
      </c>
      <c r="C13" s="441">
        <v>221</v>
      </c>
      <c r="D13" s="441">
        <v>127</v>
      </c>
      <c r="E13" s="441">
        <v>110</v>
      </c>
      <c r="F13" s="178"/>
      <c r="G13" s="445">
        <f t="shared" si="0"/>
        <v>273.36520000000002</v>
      </c>
      <c r="H13" s="445">
        <v>0</v>
      </c>
      <c r="J13" s="8"/>
      <c r="K13" s="8"/>
      <c r="L13" s="8"/>
    </row>
    <row r="14" spans="1:12" x14ac:dyDescent="0.2">
      <c r="A14" s="216" t="s">
        <v>679</v>
      </c>
      <c r="B14" s="441">
        <v>17.399999999999999</v>
      </c>
      <c r="C14" s="441">
        <v>12</v>
      </c>
      <c r="D14" s="441">
        <v>15</v>
      </c>
      <c r="E14" s="441">
        <v>20</v>
      </c>
      <c r="F14" s="178"/>
      <c r="G14" s="445">
        <f t="shared" si="0"/>
        <v>17.294964</v>
      </c>
      <c r="H14" s="445">
        <f>105036/1000000</f>
        <v>0.105036</v>
      </c>
      <c r="J14" s="8"/>
      <c r="K14" s="8"/>
      <c r="L14" s="8"/>
    </row>
    <row r="15" spans="1:12" ht="15" x14ac:dyDescent="0.25">
      <c r="A15" s="431" t="s">
        <v>680</v>
      </c>
      <c r="B15" s="432">
        <f>SUM(B7:B14)</f>
        <v>1801.7754</v>
      </c>
      <c r="C15" s="433">
        <f>SUM(C7:C14)</f>
        <v>1568.04</v>
      </c>
      <c r="D15" s="433">
        <f>SUM(D7:D14)</f>
        <v>1286.68</v>
      </c>
      <c r="E15" s="433">
        <f>SUM(E7:E14)</f>
        <v>1264.83</v>
      </c>
      <c r="F15" s="178"/>
      <c r="G15" s="434">
        <f>SUM(G7:G14)</f>
        <v>1479.4450776899998</v>
      </c>
      <c r="H15" s="434">
        <f>SUM(H7:H14)</f>
        <v>322.33032230999999</v>
      </c>
      <c r="J15" s="8"/>
      <c r="K15" s="8"/>
      <c r="L15" s="8"/>
    </row>
    <row r="16" spans="1:12" x14ac:dyDescent="0.2">
      <c r="A16" s="168" t="s">
        <v>681</v>
      </c>
      <c r="B16" s="169"/>
      <c r="C16" s="169"/>
      <c r="D16" s="169"/>
    </row>
    <row r="17" spans="1:5" ht="14.45" customHeight="1" x14ac:dyDescent="0.2">
      <c r="A17" s="609"/>
      <c r="B17" s="609"/>
      <c r="C17" s="609"/>
      <c r="D17" s="609"/>
      <c r="E17" s="609"/>
    </row>
    <row r="18" spans="1:5" ht="18" x14ac:dyDescent="0.2">
      <c r="A18" s="606" t="s">
        <v>682</v>
      </c>
      <c r="B18" s="606"/>
      <c r="C18" s="606"/>
      <c r="D18" s="606"/>
      <c r="E18" s="606"/>
    </row>
    <row r="19" spans="1:5" ht="15" x14ac:dyDescent="0.2">
      <c r="A19" s="449" t="s">
        <v>683</v>
      </c>
      <c r="B19" s="450" t="s">
        <v>567</v>
      </c>
      <c r="C19" s="439" t="s">
        <v>569</v>
      </c>
      <c r="D19" s="439" t="s">
        <v>570</v>
      </c>
      <c r="E19" s="439" t="s">
        <v>571</v>
      </c>
    </row>
    <row r="20" spans="1:5" x14ac:dyDescent="0.2">
      <c r="A20" s="447" t="s">
        <v>684</v>
      </c>
      <c r="B20" s="448">
        <v>911769</v>
      </c>
      <c r="C20" s="183"/>
      <c r="D20" s="184"/>
      <c r="E20" s="184"/>
    </row>
    <row r="21" spans="1:5" ht="16.5" x14ac:dyDescent="0.2">
      <c r="A21" s="447" t="s">
        <v>962</v>
      </c>
      <c r="B21" s="448">
        <v>2387965</v>
      </c>
      <c r="C21" s="182"/>
      <c r="D21" s="179"/>
      <c r="E21" s="179"/>
    </row>
    <row r="22" spans="1:5" ht="15" x14ac:dyDescent="0.25">
      <c r="A22" s="435" t="s">
        <v>685</v>
      </c>
      <c r="B22" s="436">
        <f>SUM(B20:B21)</f>
        <v>3299734</v>
      </c>
      <c r="C22" s="437">
        <v>7040000</v>
      </c>
      <c r="D22" s="437">
        <v>3680000</v>
      </c>
      <c r="E22" s="437">
        <v>3830000</v>
      </c>
    </row>
    <row r="23" spans="1:5" ht="27" customHeight="1" x14ac:dyDescent="0.2">
      <c r="A23" s="610" t="s">
        <v>686</v>
      </c>
      <c r="B23" s="610"/>
      <c r="C23" s="610"/>
      <c r="D23" s="170"/>
      <c r="E23" s="170"/>
    </row>
    <row r="24" spans="1:5" ht="15" x14ac:dyDescent="0.25">
      <c r="A24" s="171"/>
      <c r="B24" s="172"/>
    </row>
    <row r="25" spans="1:5" ht="18" x14ac:dyDescent="0.2">
      <c r="A25" s="606" t="s">
        <v>1011</v>
      </c>
      <c r="B25" s="606"/>
      <c r="C25" s="46"/>
      <c r="D25" s="46"/>
      <c r="E25" s="46"/>
    </row>
    <row r="26" spans="1:5" ht="15" x14ac:dyDescent="0.2">
      <c r="A26" s="438" t="s">
        <v>683</v>
      </c>
      <c r="B26" s="439" t="s">
        <v>567</v>
      </c>
    </row>
    <row r="27" spans="1:5" x14ac:dyDescent="0.2">
      <c r="A27" s="447" t="s">
        <v>687</v>
      </c>
      <c r="B27" s="451">
        <v>9.0023984348876221E-2</v>
      </c>
      <c r="C27" s="173"/>
    </row>
    <row r="28" spans="1:5" x14ac:dyDescent="0.2">
      <c r="A28" s="447" t="s">
        <v>15</v>
      </c>
      <c r="B28" s="451">
        <v>7.1377227840483268E-2</v>
      </c>
    </row>
    <row r="29" spans="1:5" x14ac:dyDescent="0.2">
      <c r="A29" s="447" t="s">
        <v>688</v>
      </c>
      <c r="B29" s="451">
        <v>0.17179451704702847</v>
      </c>
    </row>
    <row r="30" spans="1:5" x14ac:dyDescent="0.2">
      <c r="A30" s="447" t="s">
        <v>689</v>
      </c>
      <c r="B30" s="451">
        <v>0.1177240482613793</v>
      </c>
    </row>
    <row r="31" spans="1:5" x14ac:dyDescent="0.2">
      <c r="A31" s="447" t="s">
        <v>690</v>
      </c>
      <c r="B31" s="451">
        <v>0.12222601219793904</v>
      </c>
    </row>
    <row r="32" spans="1:5" x14ac:dyDescent="0.2">
      <c r="A32" s="447" t="s">
        <v>691</v>
      </c>
      <c r="B32" s="451">
        <v>3.5331626124868273E-2</v>
      </c>
    </row>
    <row r="33" spans="1:7" x14ac:dyDescent="0.2">
      <c r="A33" s="447" t="s">
        <v>692</v>
      </c>
      <c r="B33" s="451">
        <v>0.17260151630638698</v>
      </c>
    </row>
    <row r="34" spans="1:7" ht="16.5" x14ac:dyDescent="0.2">
      <c r="A34" s="447" t="s">
        <v>963</v>
      </c>
      <c r="B34" s="451">
        <v>0.21892106787303856</v>
      </c>
    </row>
    <row r="35" spans="1:7" x14ac:dyDescent="0.2">
      <c r="A35" s="174" t="s">
        <v>693</v>
      </c>
    </row>
    <row r="36" spans="1:7" x14ac:dyDescent="0.2"/>
    <row r="37" spans="1:7" ht="18" x14ac:dyDescent="0.2">
      <c r="A37" s="606" t="s">
        <v>694</v>
      </c>
      <c r="B37" s="606"/>
      <c r="C37" s="606"/>
      <c r="D37" s="606"/>
      <c r="E37" s="606"/>
      <c r="F37" s="46"/>
      <c r="G37" s="46"/>
    </row>
    <row r="38" spans="1:7" ht="15.75" customHeight="1" x14ac:dyDescent="0.2">
      <c r="A38" s="452" t="s">
        <v>695</v>
      </c>
      <c r="B38" s="439" t="s">
        <v>567</v>
      </c>
      <c r="C38" s="439" t="s">
        <v>569</v>
      </c>
      <c r="D38" s="439" t="s">
        <v>570</v>
      </c>
      <c r="E38" s="439" t="s">
        <v>571</v>
      </c>
      <c r="F38" s="175"/>
      <c r="G38" s="175"/>
    </row>
    <row r="39" spans="1:7" x14ac:dyDescent="0.2">
      <c r="A39" s="216" t="s">
        <v>696</v>
      </c>
      <c r="B39" s="453">
        <f>B40/B41</f>
        <v>9.8489546651362989E-2</v>
      </c>
      <c r="C39" s="453">
        <f>C40/C41</f>
        <v>8.2722513089005231E-2</v>
      </c>
      <c r="D39" s="453">
        <v>0.1</v>
      </c>
      <c r="E39" s="453">
        <f t="shared" ref="E39" si="1">E40/E41</f>
        <v>0.10512483574244415</v>
      </c>
      <c r="F39" s="176"/>
      <c r="G39" s="176"/>
    </row>
    <row r="40" spans="1:7" x14ac:dyDescent="0.2">
      <c r="A40" s="216" t="s">
        <v>697</v>
      </c>
      <c r="B40" s="448">
        <v>100.39728916999989</v>
      </c>
      <c r="C40" s="448">
        <v>79</v>
      </c>
      <c r="D40" s="448">
        <v>83</v>
      </c>
      <c r="E40" s="448">
        <v>80</v>
      </c>
      <c r="F40" s="169"/>
      <c r="G40" s="169"/>
    </row>
    <row r="41" spans="1:7" x14ac:dyDescent="0.2">
      <c r="A41" s="216" t="s">
        <v>698</v>
      </c>
      <c r="B41" s="448">
        <f>B7</f>
        <v>1019.37</v>
      </c>
      <c r="C41" s="448">
        <f>C7</f>
        <v>955</v>
      </c>
      <c r="D41" s="448">
        <v>809</v>
      </c>
      <c r="E41" s="448">
        <f>E7</f>
        <v>761</v>
      </c>
      <c r="F41" s="169"/>
      <c r="G41" s="169"/>
    </row>
    <row r="42" spans="1:7" x14ac:dyDescent="0.2">
      <c r="A42" s="168" t="s">
        <v>699</v>
      </c>
    </row>
    <row r="43" spans="1:7" x14ac:dyDescent="0.2">
      <c r="A43" s="177"/>
    </row>
    <row r="44" spans="1:7" ht="21" x14ac:dyDescent="0.2">
      <c r="A44" s="606" t="s">
        <v>964</v>
      </c>
      <c r="B44" s="606"/>
      <c r="C44" s="606"/>
      <c r="D44" s="606"/>
      <c r="E44" s="606"/>
    </row>
    <row r="45" spans="1:7" ht="17.45" customHeight="1" x14ac:dyDescent="0.2">
      <c r="A45" s="452" t="s">
        <v>695</v>
      </c>
      <c r="B45" s="439" t="s">
        <v>567</v>
      </c>
      <c r="C45" s="439" t="s">
        <v>569</v>
      </c>
      <c r="D45" s="454" t="s">
        <v>570</v>
      </c>
      <c r="E45" s="439" t="s">
        <v>571</v>
      </c>
    </row>
    <row r="46" spans="1:7" x14ac:dyDescent="0.2">
      <c r="A46" s="216" t="s">
        <v>700</v>
      </c>
      <c r="B46" s="453">
        <f>B47/B48</f>
        <v>2.8861031911867119E-2</v>
      </c>
      <c r="C46" s="453">
        <f t="shared" ref="C46:E46" si="2">C47/C48</f>
        <v>5.3403141361256547E-2</v>
      </c>
      <c r="D46" s="455">
        <v>0.04</v>
      </c>
      <c r="E46" s="453">
        <f t="shared" si="2"/>
        <v>0</v>
      </c>
    </row>
    <row r="47" spans="1:7" ht="16.5" x14ac:dyDescent="0.2">
      <c r="A47" s="216" t="s">
        <v>965</v>
      </c>
      <c r="B47" s="448">
        <v>29.420070099999986</v>
      </c>
      <c r="C47" s="448">
        <f>130-C40</f>
        <v>51</v>
      </c>
      <c r="D47" s="448">
        <v>39</v>
      </c>
      <c r="E47" s="456"/>
    </row>
    <row r="48" spans="1:7" x14ac:dyDescent="0.2">
      <c r="A48" s="216" t="s">
        <v>698</v>
      </c>
      <c r="B48" s="448">
        <f>B7</f>
        <v>1019.37</v>
      </c>
      <c r="C48" s="448">
        <f t="shared" ref="C48:E48" si="3">C7</f>
        <v>955</v>
      </c>
      <c r="D48" s="457">
        <v>809</v>
      </c>
      <c r="E48" s="448">
        <f t="shared" si="3"/>
        <v>761</v>
      </c>
    </row>
    <row r="49" spans="1:1" x14ac:dyDescent="0.2">
      <c r="A49" s="168" t="s">
        <v>701</v>
      </c>
    </row>
    <row r="50" spans="1:1" x14ac:dyDescent="0.2">
      <c r="A50" s="168" t="s">
        <v>702</v>
      </c>
    </row>
    <row r="51" spans="1:1" x14ac:dyDescent="0.2"/>
    <row r="52" spans="1:1" x14ac:dyDescent="0.2"/>
    <row r="53" spans="1:1" x14ac:dyDescent="0.2"/>
    <row r="54" spans="1:1" x14ac:dyDescent="0.2"/>
    <row r="55" spans="1:1" x14ac:dyDescent="0.2"/>
    <row r="56" spans="1:1" x14ac:dyDescent="0.2"/>
    <row r="57" spans="1:1" x14ac:dyDescent="0.2"/>
    <row r="58" spans="1:1" x14ac:dyDescent="0.2"/>
    <row r="59" spans="1:1" x14ac:dyDescent="0.2"/>
    <row r="60" spans="1:1" x14ac:dyDescent="0.2"/>
  </sheetData>
  <sheetProtection algorithmName="SHA-512" hashValue="nAZM+0faLl4i3IeOHSnj1BwracQHN/dB75dh9Q1b4yV1KnMv/2o8qfqSmAadr7dQwTsqOEmUPgP9ANpLfkBdkA==" saltValue="kZGpOd6LCucEw+7Q5HHiLw==" spinCount="100000" sheet="1" objects="1" scenarios="1"/>
  <mergeCells count="8">
    <mergeCell ref="A44:E44"/>
    <mergeCell ref="A4:E4"/>
    <mergeCell ref="G4:H4"/>
    <mergeCell ref="A17:E17"/>
    <mergeCell ref="A18:E18"/>
    <mergeCell ref="A37:E37"/>
    <mergeCell ref="A25:B25"/>
    <mergeCell ref="A23:C23"/>
  </mergeCells>
  <pageMargins left="0.7" right="0.7" top="0.75" bottom="0.75" header="0.3" footer="0.3"/>
  <pageSetup paperSize="9" orientation="portrait" r:id="rId1"/>
  <ignoredErrors>
    <ignoredError sqref="B15:E15"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04D1E-035C-4B8B-A943-2E0032F496F5}">
  <sheetPr codeName="Sheet6">
    <tabColor rgb="FF069194"/>
  </sheetPr>
  <dimension ref="A1:M54"/>
  <sheetViews>
    <sheetView zoomScaleNormal="100" workbookViewId="0">
      <selection activeCell="A3" sqref="A3"/>
    </sheetView>
  </sheetViews>
  <sheetFormatPr defaultColWidth="0" defaultRowHeight="14.25" zeroHeight="1" x14ac:dyDescent="0.2"/>
  <cols>
    <col min="1" max="1" width="59.42578125" style="8" customWidth="1"/>
    <col min="2" max="2" width="12.85546875" style="8" bestFit="1" customWidth="1"/>
    <col min="3" max="4" width="12" style="8" bestFit="1" customWidth="1"/>
    <col min="5" max="6" width="11.42578125" style="8" bestFit="1" customWidth="1"/>
    <col min="7" max="7" width="12.85546875" style="8" bestFit="1" customWidth="1"/>
    <col min="8" max="8" width="11.42578125" style="8" bestFit="1" customWidth="1"/>
    <col min="9" max="9" width="9.42578125" style="8" bestFit="1" customWidth="1"/>
    <col min="10" max="10" width="12.42578125" style="8" bestFit="1" customWidth="1"/>
    <col min="11" max="11" width="11.7109375" style="8" customWidth="1"/>
    <col min="12" max="13" width="8.7109375" style="8" customWidth="1"/>
    <col min="14" max="16384" width="8.7109375" style="8" hidden="1"/>
  </cols>
  <sheetData>
    <row r="1" spans="1:13" s="9" customFormat="1" x14ac:dyDescent="0.2">
      <c r="A1" s="8"/>
      <c r="B1" s="8"/>
      <c r="C1" s="8"/>
      <c r="D1" s="8"/>
      <c r="E1" s="8"/>
      <c r="F1" s="8"/>
      <c r="G1" s="8"/>
      <c r="H1" s="8"/>
      <c r="I1" s="8"/>
      <c r="J1" s="8"/>
      <c r="K1" s="8"/>
      <c r="L1" s="8"/>
      <c r="M1" s="8"/>
    </row>
    <row r="2" spans="1:13" s="9" customFormat="1" ht="26.25" x14ac:dyDescent="0.4">
      <c r="A2" s="572" t="s">
        <v>14</v>
      </c>
      <c r="B2" s="8"/>
      <c r="C2" s="8"/>
      <c r="D2" s="8"/>
      <c r="E2" s="8"/>
      <c r="F2" s="8"/>
      <c r="G2" s="8"/>
      <c r="H2" s="8"/>
      <c r="I2" s="8"/>
      <c r="J2" s="8"/>
      <c r="K2" s="8"/>
      <c r="L2" s="8"/>
      <c r="M2" s="8"/>
    </row>
    <row r="3" spans="1:13" s="9" customFormat="1" ht="15.75" customHeight="1" x14ac:dyDescent="0.2">
      <c r="A3" s="8"/>
      <c r="B3" s="8"/>
      <c r="C3" s="8"/>
      <c r="D3" s="8"/>
      <c r="E3" s="8"/>
      <c r="F3" s="8"/>
      <c r="G3" s="8"/>
      <c r="H3" s="8"/>
      <c r="I3" s="8"/>
      <c r="J3" s="8"/>
      <c r="K3" s="8"/>
      <c r="L3" s="8"/>
      <c r="M3" s="8"/>
    </row>
    <row r="4" spans="1:13" s="9" customFormat="1" ht="15" x14ac:dyDescent="0.2">
      <c r="A4" s="8"/>
      <c r="B4" s="8"/>
      <c r="C4" s="8"/>
      <c r="D4" s="8"/>
      <c r="E4" s="8"/>
      <c r="F4" s="261"/>
      <c r="G4" s="611" t="s">
        <v>567</v>
      </c>
      <c r="H4" s="612"/>
      <c r="I4" s="612"/>
      <c r="J4" s="612"/>
      <c r="K4" s="612"/>
      <c r="L4" s="8"/>
      <c r="M4" s="8"/>
    </row>
    <row r="5" spans="1:13" s="9" customFormat="1" ht="15" x14ac:dyDescent="0.2">
      <c r="A5" s="250" t="s">
        <v>703</v>
      </c>
      <c r="B5" s="251" t="s">
        <v>567</v>
      </c>
      <c r="C5" s="251" t="s">
        <v>569</v>
      </c>
      <c r="D5" s="251" t="s">
        <v>570</v>
      </c>
      <c r="E5" s="251" t="s">
        <v>571</v>
      </c>
      <c r="F5" s="261"/>
      <c r="G5" s="264" t="s">
        <v>573</v>
      </c>
      <c r="H5" s="264" t="s">
        <v>574</v>
      </c>
      <c r="I5" s="264" t="s">
        <v>575</v>
      </c>
      <c r="J5" s="265" t="s">
        <v>576</v>
      </c>
      <c r="K5" s="265" t="s">
        <v>577</v>
      </c>
      <c r="L5" s="8"/>
      <c r="M5" s="8"/>
    </row>
    <row r="6" spans="1:13" s="9" customFormat="1" ht="16.5" x14ac:dyDescent="0.2">
      <c r="A6" s="252" t="s">
        <v>704</v>
      </c>
      <c r="B6" s="253">
        <f>SUM(G6:K6)</f>
        <v>173</v>
      </c>
      <c r="C6" s="253" t="s">
        <v>705</v>
      </c>
      <c r="D6" s="253">
        <v>132</v>
      </c>
      <c r="E6" s="253">
        <v>147</v>
      </c>
      <c r="F6" s="262"/>
      <c r="G6" s="252">
        <v>35</v>
      </c>
      <c r="H6" s="252">
        <v>60</v>
      </c>
      <c r="I6" s="252">
        <v>31</v>
      </c>
      <c r="J6" s="252">
        <v>21</v>
      </c>
      <c r="K6" s="252">
        <v>26</v>
      </c>
      <c r="L6" s="8"/>
      <c r="M6" s="8"/>
    </row>
    <row r="7" spans="1:13" s="9" customFormat="1" x14ac:dyDescent="0.2">
      <c r="A7" s="252" t="s">
        <v>706</v>
      </c>
      <c r="B7" s="253">
        <f t="shared" ref="B7:B9" si="0">SUM(G7:K7)</f>
        <v>30</v>
      </c>
      <c r="C7" s="254"/>
      <c r="D7" s="249"/>
      <c r="E7" s="249"/>
      <c r="F7" s="248"/>
      <c r="G7" s="252">
        <v>7</v>
      </c>
      <c r="H7" s="252">
        <v>12</v>
      </c>
      <c r="I7" s="252">
        <v>10</v>
      </c>
      <c r="J7" s="252">
        <v>0</v>
      </c>
      <c r="K7" s="252">
        <v>1</v>
      </c>
      <c r="L7" s="8"/>
      <c r="M7" s="8"/>
    </row>
    <row r="8" spans="1:13" s="9" customFormat="1" x14ac:dyDescent="0.2">
      <c r="A8" s="252" t="s">
        <v>707</v>
      </c>
      <c r="B8" s="253">
        <f t="shared" si="0"/>
        <v>3</v>
      </c>
      <c r="C8" s="257"/>
      <c r="D8" s="258"/>
      <c r="E8" s="258"/>
      <c r="F8" s="248"/>
      <c r="G8" s="252">
        <v>1</v>
      </c>
      <c r="H8" s="252">
        <v>1</v>
      </c>
      <c r="I8" s="252">
        <v>0</v>
      </c>
      <c r="J8" s="252">
        <v>1</v>
      </c>
      <c r="K8" s="252">
        <v>0</v>
      </c>
      <c r="L8" s="8"/>
      <c r="M8" s="8"/>
    </row>
    <row r="9" spans="1:13" s="9" customFormat="1" x14ac:dyDescent="0.2">
      <c r="A9" s="252" t="s">
        <v>708</v>
      </c>
      <c r="B9" s="253">
        <f t="shared" si="0"/>
        <v>0</v>
      </c>
      <c r="C9" s="253">
        <v>4</v>
      </c>
      <c r="D9" s="253">
        <v>25</v>
      </c>
      <c r="E9" s="253">
        <v>16</v>
      </c>
      <c r="F9" s="247"/>
      <c r="G9" s="263"/>
      <c r="H9" s="263"/>
      <c r="I9" s="263"/>
      <c r="J9" s="263"/>
      <c r="K9" s="263"/>
      <c r="L9" s="8"/>
      <c r="M9" s="8"/>
    </row>
    <row r="10" spans="1:13" s="9" customFormat="1" ht="15" x14ac:dyDescent="0.2">
      <c r="A10" s="255" t="s">
        <v>709</v>
      </c>
      <c r="B10" s="256">
        <f>SUM(G10:K10)</f>
        <v>33</v>
      </c>
      <c r="C10" s="259"/>
      <c r="D10" s="260"/>
      <c r="E10" s="260"/>
      <c r="F10" s="248"/>
      <c r="G10" s="266">
        <f>SUM(G7:G8)</f>
        <v>8</v>
      </c>
      <c r="H10" s="266">
        <f>SUM(H7:H8)</f>
        <v>13</v>
      </c>
      <c r="I10" s="266">
        <v>10</v>
      </c>
      <c r="J10" s="266">
        <v>1</v>
      </c>
      <c r="K10" s="266">
        <v>1</v>
      </c>
      <c r="L10" s="8"/>
      <c r="M10" s="8"/>
    </row>
    <row r="11" spans="1:13" s="9" customFormat="1" x14ac:dyDescent="0.2">
      <c r="A11" s="168" t="s">
        <v>710</v>
      </c>
      <c r="B11" s="8"/>
      <c r="C11" s="8"/>
      <c r="D11" s="8"/>
      <c r="E11" s="8"/>
      <c r="F11" s="8"/>
      <c r="G11" s="8"/>
      <c r="H11" s="8"/>
      <c r="I11" s="8"/>
      <c r="J11" s="8"/>
      <c r="K11" s="8"/>
      <c r="L11" s="8"/>
      <c r="M11" s="8"/>
    </row>
    <row r="12" spans="1:13" s="9" customFormat="1" x14ac:dyDescent="0.2">
      <c r="A12" s="8"/>
      <c r="B12" s="8"/>
      <c r="C12" s="8"/>
      <c r="D12" s="8"/>
      <c r="E12" s="8"/>
      <c r="F12" s="8"/>
      <c r="G12" s="8"/>
      <c r="H12" s="8"/>
      <c r="I12" s="8"/>
      <c r="J12" s="8"/>
      <c r="K12" s="8"/>
      <c r="L12" s="8"/>
      <c r="M12" s="8"/>
    </row>
    <row r="13" spans="1:13" s="9" customFormat="1" ht="18" x14ac:dyDescent="0.2">
      <c r="A13" s="613" t="s">
        <v>1010</v>
      </c>
      <c r="B13" s="613"/>
      <c r="C13" s="613"/>
      <c r="D13" s="613"/>
      <c r="E13" s="613"/>
      <c r="F13" s="613"/>
      <c r="G13" s="613"/>
      <c r="H13" s="613"/>
      <c r="I13" s="8"/>
      <c r="J13" s="8"/>
      <c r="K13" s="8"/>
      <c r="L13" s="8"/>
      <c r="M13" s="8"/>
    </row>
    <row r="14" spans="1:13" s="9" customFormat="1" ht="15" x14ac:dyDescent="0.2">
      <c r="A14" s="273" t="s">
        <v>703</v>
      </c>
      <c r="B14" s="251" t="s">
        <v>567</v>
      </c>
      <c r="C14" s="251" t="s">
        <v>569</v>
      </c>
      <c r="D14" s="251" t="s">
        <v>570</v>
      </c>
      <c r="E14" s="251" t="s">
        <v>571</v>
      </c>
      <c r="F14" s="251" t="s">
        <v>711</v>
      </c>
      <c r="G14" s="251" t="s">
        <v>712</v>
      </c>
      <c r="H14" s="251" t="s">
        <v>713</v>
      </c>
      <c r="I14" s="8"/>
      <c r="J14" s="8"/>
      <c r="K14" s="8"/>
      <c r="L14" s="8"/>
      <c r="M14" s="8"/>
    </row>
    <row r="15" spans="1:13" s="9" customFormat="1" x14ac:dyDescent="0.2">
      <c r="A15" s="274" t="s">
        <v>714</v>
      </c>
      <c r="B15" s="275">
        <v>5612323.2800000003</v>
      </c>
      <c r="C15" s="276" t="s">
        <v>715</v>
      </c>
      <c r="D15" s="276" t="s">
        <v>716</v>
      </c>
      <c r="E15" s="277">
        <v>4374660</v>
      </c>
      <c r="F15" s="277">
        <v>4646310</v>
      </c>
      <c r="G15" s="275">
        <v>4536104</v>
      </c>
      <c r="H15" s="277">
        <v>2912135</v>
      </c>
      <c r="I15" s="8"/>
      <c r="J15" s="238"/>
      <c r="K15" s="8"/>
      <c r="L15" s="8"/>
      <c r="M15" s="8"/>
    </row>
    <row r="16" spans="1:13" s="9" customFormat="1" x14ac:dyDescent="0.2">
      <c r="A16" s="278" t="s">
        <v>717</v>
      </c>
      <c r="B16" s="275">
        <v>49107</v>
      </c>
      <c r="C16" s="275">
        <v>54287</v>
      </c>
      <c r="D16" s="275">
        <v>32588</v>
      </c>
      <c r="E16" s="277">
        <v>40150</v>
      </c>
      <c r="F16" s="275">
        <v>48545</v>
      </c>
      <c r="G16" s="277">
        <v>31755</v>
      </c>
      <c r="H16" s="277">
        <v>17000</v>
      </c>
      <c r="I16" s="8"/>
      <c r="J16" s="8"/>
      <c r="K16" s="8"/>
      <c r="L16" s="8"/>
      <c r="M16" s="8"/>
    </row>
    <row r="17" spans="1:13" s="9" customFormat="1" x14ac:dyDescent="0.2">
      <c r="A17" s="278" t="s">
        <v>718</v>
      </c>
      <c r="B17" s="279" t="s">
        <v>719</v>
      </c>
      <c r="C17" s="279" t="s">
        <v>719</v>
      </c>
      <c r="D17" s="279" t="s">
        <v>719</v>
      </c>
      <c r="E17" s="279">
        <v>3.2</v>
      </c>
      <c r="F17" s="279">
        <v>4.95</v>
      </c>
      <c r="G17" s="279">
        <v>5.9</v>
      </c>
      <c r="H17" s="279" t="s">
        <v>720</v>
      </c>
      <c r="I17" s="8"/>
      <c r="J17" s="238"/>
      <c r="K17" s="8"/>
      <c r="L17" s="8"/>
      <c r="M17" s="8"/>
    </row>
    <row r="18" spans="1:13" s="9" customFormat="1" x14ac:dyDescent="0.2">
      <c r="A18" s="278" t="s">
        <v>721</v>
      </c>
      <c r="B18" s="279">
        <v>20.309999999999999</v>
      </c>
      <c r="C18" s="279">
        <v>14.84</v>
      </c>
      <c r="D18" s="279">
        <v>15.97</v>
      </c>
      <c r="E18" s="280"/>
      <c r="F18" s="272"/>
      <c r="G18" s="272"/>
      <c r="H18" s="272"/>
      <c r="I18" s="8"/>
      <c r="J18" s="8"/>
      <c r="K18" s="8"/>
      <c r="L18" s="8"/>
      <c r="M18" s="8"/>
    </row>
    <row r="19" spans="1:13" s="9" customFormat="1" x14ac:dyDescent="0.2">
      <c r="A19" s="278" t="s">
        <v>722</v>
      </c>
      <c r="B19" s="281">
        <v>1</v>
      </c>
      <c r="C19" s="281">
        <v>1</v>
      </c>
      <c r="D19" s="281">
        <v>1</v>
      </c>
      <c r="E19" s="283"/>
      <c r="F19" s="284"/>
      <c r="G19" s="284"/>
      <c r="H19" s="284"/>
      <c r="I19" s="8"/>
      <c r="J19" s="8"/>
      <c r="K19" s="8"/>
      <c r="L19" s="8"/>
      <c r="M19" s="8"/>
    </row>
    <row r="20" spans="1:13" s="9" customFormat="1" x14ac:dyDescent="0.2">
      <c r="A20" s="278" t="s">
        <v>723</v>
      </c>
      <c r="B20" s="282">
        <v>13337</v>
      </c>
      <c r="C20" s="282">
        <v>13415</v>
      </c>
      <c r="D20" s="282">
        <v>13040</v>
      </c>
      <c r="E20" s="285">
        <v>14048</v>
      </c>
      <c r="F20" s="275">
        <v>16515</v>
      </c>
      <c r="G20" s="275">
        <v>16853</v>
      </c>
      <c r="H20" s="285">
        <v>11278</v>
      </c>
      <c r="I20" s="8"/>
      <c r="J20" s="238"/>
      <c r="K20" s="8"/>
      <c r="L20" s="8"/>
      <c r="M20" s="8"/>
    </row>
    <row r="21" spans="1:13" s="9" customFormat="1" x14ac:dyDescent="0.2">
      <c r="A21" s="8"/>
      <c r="B21" s="239"/>
      <c r="C21" s="239"/>
      <c r="D21" s="239"/>
      <c r="E21" s="240"/>
      <c r="F21" s="241"/>
      <c r="G21" s="241"/>
      <c r="H21" s="240"/>
      <c r="I21" s="8"/>
      <c r="J21" s="8"/>
      <c r="K21" s="8"/>
      <c r="L21" s="8"/>
      <c r="M21" s="8"/>
    </row>
    <row r="22" spans="1:13" s="9" customFormat="1" ht="18" x14ac:dyDescent="0.2">
      <c r="A22" s="613" t="s">
        <v>724</v>
      </c>
      <c r="B22" s="613"/>
      <c r="C22" s="613"/>
      <c r="D22" s="613"/>
      <c r="E22" s="613"/>
      <c r="F22" s="613"/>
      <c r="G22" s="613"/>
      <c r="H22" s="613"/>
      <c r="I22" s="8"/>
      <c r="J22" s="8"/>
      <c r="K22" s="8"/>
      <c r="L22" s="8"/>
      <c r="M22" s="8"/>
    </row>
    <row r="23" spans="1:13" s="9" customFormat="1" ht="15" x14ac:dyDescent="0.2">
      <c r="A23" s="273" t="s">
        <v>725</v>
      </c>
      <c r="B23" s="251" t="s">
        <v>567</v>
      </c>
      <c r="C23" s="251" t="s">
        <v>569</v>
      </c>
      <c r="D23" s="251" t="s">
        <v>570</v>
      </c>
      <c r="E23" s="251" t="s">
        <v>571</v>
      </c>
      <c r="F23" s="251" t="s">
        <v>711</v>
      </c>
      <c r="G23" s="251" t="s">
        <v>712</v>
      </c>
      <c r="H23" s="251" t="s">
        <v>713</v>
      </c>
      <c r="I23" s="8"/>
      <c r="J23" s="8"/>
      <c r="K23" s="8"/>
      <c r="L23" s="8"/>
      <c r="M23" s="8"/>
    </row>
    <row r="24" spans="1:13" s="9" customFormat="1" x14ac:dyDescent="0.2">
      <c r="A24" s="278" t="s">
        <v>726</v>
      </c>
      <c r="B24" s="289">
        <v>8.4499999999999993</v>
      </c>
      <c r="C24" s="289">
        <v>8.3000000000000007</v>
      </c>
      <c r="D24" s="289">
        <v>6.82</v>
      </c>
      <c r="E24" s="289">
        <v>0</v>
      </c>
      <c r="F24" s="289">
        <v>0</v>
      </c>
      <c r="G24" s="289">
        <v>0</v>
      </c>
      <c r="H24" s="289">
        <v>0</v>
      </c>
      <c r="I24" s="8"/>
      <c r="J24" s="8"/>
      <c r="K24" s="8"/>
      <c r="L24" s="8"/>
      <c r="M24" s="8"/>
    </row>
    <row r="25" spans="1:13" s="9" customFormat="1" x14ac:dyDescent="0.2">
      <c r="A25" s="278" t="s">
        <v>727</v>
      </c>
      <c r="B25" s="289">
        <v>11.84</v>
      </c>
      <c r="C25" s="289">
        <v>4.0999999999999996</v>
      </c>
      <c r="D25" s="289">
        <v>10.65</v>
      </c>
      <c r="E25" s="289">
        <v>0</v>
      </c>
      <c r="F25" s="289">
        <v>0</v>
      </c>
      <c r="G25" s="289">
        <v>0</v>
      </c>
      <c r="H25" s="289">
        <v>0</v>
      </c>
      <c r="I25" s="8"/>
      <c r="J25" s="8"/>
      <c r="K25" s="8"/>
      <c r="L25" s="8"/>
      <c r="M25" s="8"/>
    </row>
    <row r="26" spans="1:13" s="9" customFormat="1" ht="15" x14ac:dyDescent="0.25">
      <c r="A26" s="286" t="s">
        <v>685</v>
      </c>
      <c r="B26" s="287">
        <v>9.6199999999999992</v>
      </c>
      <c r="C26" s="288">
        <v>6.76</v>
      </c>
      <c r="D26" s="288">
        <v>8.31</v>
      </c>
      <c r="E26" s="288">
        <v>5.49</v>
      </c>
      <c r="F26" s="288">
        <v>7.96</v>
      </c>
      <c r="G26" s="288">
        <v>9.6999999999999993</v>
      </c>
      <c r="H26" s="288">
        <v>9.6</v>
      </c>
      <c r="I26" s="8"/>
      <c r="J26" s="8"/>
      <c r="K26" s="8"/>
      <c r="L26" s="8"/>
      <c r="M26" s="8"/>
    </row>
    <row r="27" spans="1:13" s="9" customFormat="1" x14ac:dyDescent="0.2">
      <c r="A27" s="8"/>
      <c r="B27" s="8"/>
      <c r="C27" s="8"/>
      <c r="D27" s="8"/>
      <c r="E27" s="8"/>
      <c r="F27" s="8"/>
      <c r="G27" s="8"/>
      <c r="H27" s="8"/>
      <c r="I27" s="8"/>
      <c r="J27" s="8"/>
      <c r="K27" s="8"/>
      <c r="L27" s="8"/>
      <c r="M27" s="8"/>
    </row>
    <row r="28" spans="1:13" s="9" customFormat="1" ht="18" x14ac:dyDescent="0.2">
      <c r="A28" s="613" t="s">
        <v>728</v>
      </c>
      <c r="B28" s="613"/>
      <c r="C28" s="613"/>
      <c r="D28" s="613"/>
      <c r="E28" s="613"/>
      <c r="F28" s="613"/>
      <c r="G28" s="613"/>
      <c r="H28" s="613"/>
      <c r="I28" s="8"/>
      <c r="J28" s="8"/>
      <c r="K28" s="8"/>
      <c r="L28" s="8"/>
      <c r="M28" s="8"/>
    </row>
    <row r="29" spans="1:13" s="9" customFormat="1" ht="15" x14ac:dyDescent="0.2">
      <c r="A29" s="273" t="s">
        <v>725</v>
      </c>
      <c r="B29" s="251" t="s">
        <v>567</v>
      </c>
      <c r="C29" s="251" t="s">
        <v>569</v>
      </c>
      <c r="D29" s="251" t="s">
        <v>570</v>
      </c>
      <c r="E29" s="251" t="s">
        <v>571</v>
      </c>
      <c r="F29" s="251" t="s">
        <v>711</v>
      </c>
      <c r="G29" s="251" t="s">
        <v>712</v>
      </c>
      <c r="H29" s="251" t="s">
        <v>713</v>
      </c>
      <c r="I29" s="8"/>
      <c r="J29" s="8"/>
      <c r="K29" s="8"/>
      <c r="L29" s="8"/>
      <c r="M29" s="8"/>
    </row>
    <row r="30" spans="1:13" s="9" customFormat="1" x14ac:dyDescent="0.2">
      <c r="A30" s="278" t="s">
        <v>726</v>
      </c>
      <c r="B30" s="290">
        <v>3</v>
      </c>
      <c r="C30" s="289">
        <v>3.26</v>
      </c>
      <c r="D30" s="289">
        <v>1.08</v>
      </c>
      <c r="E30" s="289">
        <v>0</v>
      </c>
      <c r="F30" s="289">
        <v>0</v>
      </c>
      <c r="G30" s="289">
        <v>0</v>
      </c>
      <c r="H30" s="289">
        <v>0</v>
      </c>
      <c r="I30" s="8"/>
      <c r="J30" s="8"/>
      <c r="K30" s="8"/>
      <c r="L30" s="8"/>
      <c r="M30" s="8"/>
    </row>
    <row r="31" spans="1:13" s="9" customFormat="1" x14ac:dyDescent="0.2">
      <c r="A31" s="278" t="s">
        <v>727</v>
      </c>
      <c r="B31" s="290">
        <v>1.54</v>
      </c>
      <c r="C31" s="289">
        <v>0</v>
      </c>
      <c r="D31" s="289">
        <v>2.8</v>
      </c>
      <c r="E31" s="289">
        <v>0</v>
      </c>
      <c r="F31" s="289">
        <v>0</v>
      </c>
      <c r="G31" s="289">
        <v>0</v>
      </c>
      <c r="H31" s="289">
        <v>0</v>
      </c>
      <c r="I31" s="8"/>
      <c r="J31" s="8"/>
      <c r="K31" s="8"/>
      <c r="L31" s="8"/>
      <c r="M31" s="8"/>
    </row>
    <row r="32" spans="1:13" s="9" customFormat="1" ht="15" x14ac:dyDescent="0.25">
      <c r="A32" s="286" t="s">
        <v>685</v>
      </c>
      <c r="B32" s="287">
        <v>2.4900000000000002</v>
      </c>
      <c r="C32" s="288">
        <v>2.0699999999999998</v>
      </c>
      <c r="D32" s="288">
        <v>1.75</v>
      </c>
      <c r="E32" s="288">
        <v>0.5</v>
      </c>
      <c r="F32" s="288">
        <v>0.4</v>
      </c>
      <c r="G32" s="288">
        <v>1.8</v>
      </c>
      <c r="H32" s="288">
        <v>1</v>
      </c>
      <c r="I32" s="8"/>
      <c r="J32" s="8"/>
      <c r="K32" s="8"/>
      <c r="L32" s="8"/>
      <c r="M32" s="8"/>
    </row>
    <row r="33" spans="1:13" s="9" customFormat="1" x14ac:dyDescent="0.2">
      <c r="A33" s="8"/>
      <c r="B33" s="8"/>
      <c r="C33" s="8"/>
      <c r="D33" s="8"/>
      <c r="E33" s="8"/>
      <c r="F33" s="8"/>
      <c r="G33" s="8"/>
      <c r="H33" s="8"/>
      <c r="I33" s="8"/>
      <c r="J33" s="8"/>
      <c r="K33" s="8"/>
      <c r="L33" s="8"/>
      <c r="M33" s="8"/>
    </row>
    <row r="34" spans="1:13" s="9" customFormat="1" ht="18" x14ac:dyDescent="0.2">
      <c r="A34" s="613" t="s">
        <v>729</v>
      </c>
      <c r="B34" s="613"/>
      <c r="C34" s="613"/>
      <c r="D34" s="613"/>
      <c r="E34" s="613"/>
      <c r="F34" s="613"/>
      <c r="G34" s="613"/>
      <c r="H34" s="613"/>
      <c r="I34" s="8"/>
      <c r="J34" s="8"/>
      <c r="K34" s="8"/>
      <c r="L34" s="8"/>
      <c r="M34" s="8"/>
    </row>
    <row r="35" spans="1:13" s="9" customFormat="1" ht="15" x14ac:dyDescent="0.2">
      <c r="A35" s="273" t="s">
        <v>725</v>
      </c>
      <c r="B35" s="251" t="s">
        <v>567</v>
      </c>
      <c r="C35" s="251" t="s">
        <v>569</v>
      </c>
      <c r="D35" s="251" t="s">
        <v>570</v>
      </c>
      <c r="E35" s="251" t="s">
        <v>571</v>
      </c>
      <c r="F35" s="251" t="s">
        <v>711</v>
      </c>
      <c r="G35" s="251" t="s">
        <v>712</v>
      </c>
      <c r="H35" s="251" t="s">
        <v>713</v>
      </c>
      <c r="I35" s="8"/>
      <c r="J35" s="8"/>
      <c r="K35" s="8"/>
      <c r="L35" s="8"/>
      <c r="M35" s="8"/>
    </row>
    <row r="36" spans="1:13" s="9" customFormat="1" x14ac:dyDescent="0.2">
      <c r="A36" s="278" t="s">
        <v>726</v>
      </c>
      <c r="B36" s="279">
        <v>0</v>
      </c>
      <c r="C36" s="279">
        <v>0</v>
      </c>
      <c r="D36" s="279">
        <v>0</v>
      </c>
      <c r="E36" s="279">
        <v>0</v>
      </c>
      <c r="F36" s="279">
        <v>0</v>
      </c>
      <c r="G36" s="279">
        <v>0</v>
      </c>
      <c r="H36" s="279">
        <v>0</v>
      </c>
      <c r="I36" s="8"/>
      <c r="J36" s="8"/>
      <c r="K36" s="8"/>
      <c r="L36" s="8"/>
      <c r="M36" s="8"/>
    </row>
    <row r="37" spans="1:13" s="9" customFormat="1" x14ac:dyDescent="0.2">
      <c r="A37" s="278" t="s">
        <v>727</v>
      </c>
      <c r="B37" s="279">
        <v>0</v>
      </c>
      <c r="C37" s="279">
        <v>0</v>
      </c>
      <c r="D37" s="279">
        <v>0</v>
      </c>
      <c r="E37" s="279">
        <v>0</v>
      </c>
      <c r="F37" s="279">
        <v>0</v>
      </c>
      <c r="G37" s="279">
        <v>0</v>
      </c>
      <c r="H37" s="279">
        <v>0</v>
      </c>
      <c r="I37" s="8"/>
      <c r="J37" s="8"/>
      <c r="K37" s="8"/>
      <c r="L37" s="8"/>
      <c r="M37" s="8"/>
    </row>
    <row r="38" spans="1:13" s="9" customFormat="1" ht="15" x14ac:dyDescent="0.25">
      <c r="A38" s="286" t="s">
        <v>685</v>
      </c>
      <c r="B38" s="291">
        <f t="shared" ref="B38:H38" si="1">B36+B37</f>
        <v>0</v>
      </c>
      <c r="C38" s="292">
        <f t="shared" si="1"/>
        <v>0</v>
      </c>
      <c r="D38" s="292">
        <f t="shared" si="1"/>
        <v>0</v>
      </c>
      <c r="E38" s="292">
        <f t="shared" si="1"/>
        <v>0</v>
      </c>
      <c r="F38" s="292">
        <f t="shared" si="1"/>
        <v>0</v>
      </c>
      <c r="G38" s="292">
        <f t="shared" si="1"/>
        <v>0</v>
      </c>
      <c r="H38" s="292">
        <f t="shared" si="1"/>
        <v>0</v>
      </c>
      <c r="I38" s="8"/>
      <c r="J38" s="8"/>
      <c r="K38" s="8"/>
      <c r="L38" s="8"/>
      <c r="M38" s="8"/>
    </row>
    <row r="39" spans="1:13" s="9" customFormat="1" x14ac:dyDescent="0.2">
      <c r="A39" s="8"/>
      <c r="B39" s="242"/>
      <c r="C39" s="242"/>
      <c r="D39" s="242"/>
      <c r="E39" s="240"/>
      <c r="F39" s="243"/>
      <c r="G39" s="243"/>
      <c r="H39" s="240"/>
      <c r="I39" s="8"/>
      <c r="J39" s="8"/>
      <c r="K39" s="8"/>
      <c r="L39" s="8"/>
      <c r="M39" s="8"/>
    </row>
    <row r="40" spans="1:13" s="9" customFormat="1" ht="18" x14ac:dyDescent="0.2">
      <c r="A40" s="613" t="s">
        <v>730</v>
      </c>
      <c r="B40" s="613"/>
      <c r="C40" s="242"/>
      <c r="D40" s="242"/>
      <c r="E40" s="240"/>
      <c r="F40" s="243"/>
      <c r="G40" s="243"/>
      <c r="H40" s="240"/>
      <c r="I40" s="8"/>
      <c r="J40" s="8"/>
      <c r="K40" s="8"/>
      <c r="L40" s="8"/>
      <c r="M40" s="8"/>
    </row>
    <row r="41" spans="1:13" s="9" customFormat="1" ht="15" x14ac:dyDescent="0.2">
      <c r="A41" s="273" t="s">
        <v>731</v>
      </c>
      <c r="B41" s="251" t="s">
        <v>567</v>
      </c>
      <c r="C41" s="239"/>
      <c r="D41" s="239"/>
      <c r="E41" s="240"/>
      <c r="F41" s="241"/>
      <c r="G41" s="241"/>
      <c r="H41" s="240"/>
      <c r="I41" s="8"/>
      <c r="J41" s="8"/>
      <c r="K41" s="8"/>
      <c r="L41" s="8"/>
      <c r="M41" s="8"/>
    </row>
    <row r="42" spans="1:13" s="9" customFormat="1" x14ac:dyDescent="0.2">
      <c r="A42" s="278" t="s">
        <v>726</v>
      </c>
      <c r="B42" s="279">
        <v>0</v>
      </c>
      <c r="C42" s="239"/>
      <c r="D42" s="239"/>
      <c r="E42" s="244"/>
      <c r="F42" s="241"/>
      <c r="G42" s="241"/>
      <c r="H42" s="240"/>
      <c r="I42" s="8"/>
      <c r="J42" s="8"/>
      <c r="K42" s="8"/>
      <c r="L42" s="8"/>
      <c r="M42" s="8"/>
    </row>
    <row r="43" spans="1:13" s="9" customFormat="1" x14ac:dyDescent="0.2">
      <c r="A43" s="8"/>
      <c r="B43" s="8"/>
      <c r="C43" s="8"/>
      <c r="D43" s="8"/>
      <c r="E43" s="8"/>
      <c r="F43" s="8"/>
      <c r="G43" s="8"/>
      <c r="H43" s="8"/>
      <c r="I43" s="8"/>
      <c r="J43" s="8"/>
      <c r="K43" s="8"/>
      <c r="L43" s="8"/>
      <c r="M43" s="8"/>
    </row>
    <row r="44" spans="1:13" s="9" customFormat="1" x14ac:dyDescent="0.2">
      <c r="A44" s="245" t="s">
        <v>732</v>
      </c>
      <c r="B44" s="8"/>
      <c r="C44" s="8"/>
      <c r="D44" s="8"/>
      <c r="E44" s="8"/>
      <c r="F44" s="8"/>
      <c r="G44" s="8"/>
      <c r="H44" s="8"/>
      <c r="I44" s="8"/>
      <c r="J44" s="8"/>
      <c r="K44" s="8"/>
      <c r="L44" s="8"/>
      <c r="M44" s="8"/>
    </row>
    <row r="45" spans="1:13" s="9" customFormat="1" x14ac:dyDescent="0.2">
      <c r="A45" s="168" t="s">
        <v>733</v>
      </c>
      <c r="B45" s="8"/>
      <c r="C45" s="8"/>
      <c r="D45" s="8"/>
      <c r="E45" s="8"/>
      <c r="F45" s="8"/>
      <c r="G45" s="8"/>
      <c r="H45" s="8"/>
      <c r="I45" s="8"/>
      <c r="J45" s="8"/>
      <c r="K45" s="8"/>
      <c r="L45" s="8"/>
      <c r="M45" s="8"/>
    </row>
    <row r="46" spans="1:13" s="9" customFormat="1" x14ac:dyDescent="0.2">
      <c r="A46" s="168" t="s">
        <v>734</v>
      </c>
      <c r="B46" s="8"/>
      <c r="C46" s="8"/>
      <c r="D46" s="8"/>
      <c r="E46" s="8"/>
      <c r="F46" s="8"/>
      <c r="G46" s="8"/>
      <c r="H46" s="8"/>
      <c r="I46" s="8"/>
      <c r="J46" s="8"/>
      <c r="K46" s="8"/>
      <c r="L46" s="8"/>
      <c r="M46" s="8"/>
    </row>
    <row r="47" spans="1:13" s="9" customFormat="1" x14ac:dyDescent="0.2">
      <c r="A47" s="245" t="s">
        <v>735</v>
      </c>
      <c r="B47" s="8"/>
      <c r="C47" s="8"/>
      <c r="D47" s="8"/>
      <c r="E47" s="8"/>
      <c r="F47" s="8"/>
      <c r="G47" s="8"/>
      <c r="H47" s="8"/>
      <c r="I47" s="8"/>
      <c r="J47" s="8"/>
      <c r="K47" s="8"/>
      <c r="L47" s="8"/>
      <c r="M47" s="8"/>
    </row>
    <row r="48" spans="1:13" s="9" customFormat="1" x14ac:dyDescent="0.2">
      <c r="A48" s="8"/>
      <c r="B48" s="8"/>
      <c r="C48" s="8"/>
      <c r="D48" s="8"/>
      <c r="E48" s="8"/>
      <c r="F48" s="8"/>
      <c r="G48" s="8"/>
      <c r="H48" s="8"/>
      <c r="I48" s="8"/>
      <c r="J48" s="8"/>
      <c r="K48" s="8"/>
      <c r="L48" s="8"/>
      <c r="M48" s="8"/>
    </row>
    <row r="49" spans="1:1" x14ac:dyDescent="0.2"/>
    <row r="50" spans="1:1" x14ac:dyDescent="0.2">
      <c r="A50" s="246"/>
    </row>
    <row r="51" spans="1:1" x14ac:dyDescent="0.2"/>
    <row r="52" spans="1:1" x14ac:dyDescent="0.2"/>
    <row r="53" spans="1:1" x14ac:dyDescent="0.2"/>
    <row r="54" spans="1:1" x14ac:dyDescent="0.2"/>
  </sheetData>
  <sheetProtection algorithmName="SHA-512" hashValue="Hxs1a97e6ydZqqrXe+u3vbGdCGbdLYOo86BZeJh1Jj2i8Jgjq4ry+4Jkqry8dHzuMkBspdcHdMSa0NGIIsh05g==" saltValue="6oCyBb2AkbKVbmLDcyBgGA==" spinCount="100000" sheet="1" objects="1" scenarios="1"/>
  <mergeCells count="6">
    <mergeCell ref="G4:K4"/>
    <mergeCell ref="A40:B40"/>
    <mergeCell ref="A22:H22"/>
    <mergeCell ref="A28:H28"/>
    <mergeCell ref="A34:H34"/>
    <mergeCell ref="A13:H13"/>
  </mergeCells>
  <phoneticPr fontId="5" type="noConversion"/>
  <pageMargins left="0.7" right="0.7" top="0.75" bottom="0.75" header="0.3" footer="0.3"/>
  <pageSetup orientation="portrait" r:id="rId1"/>
  <ignoredErrors>
    <ignoredError sqref="G10:H10"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EF0DF-3C1E-4845-850F-00D076826D5D}">
  <sheetPr codeName="Sheet9">
    <tabColor rgb="FF00E1B1"/>
  </sheetPr>
  <dimension ref="A1:M40"/>
  <sheetViews>
    <sheetView zoomScaleNormal="100" workbookViewId="0">
      <selection activeCell="A25" sqref="A25"/>
    </sheetView>
  </sheetViews>
  <sheetFormatPr defaultColWidth="0" defaultRowHeight="14.25" zeroHeight="1" x14ac:dyDescent="0.2"/>
  <cols>
    <col min="1" max="1" width="95.140625" style="8" bestFit="1" customWidth="1"/>
    <col min="2" max="2" width="12.7109375" style="8" bestFit="1" customWidth="1"/>
    <col min="3" max="5" width="11.5703125" style="8" bestFit="1" customWidth="1"/>
    <col min="6" max="6" width="7.28515625" style="8" bestFit="1" customWidth="1"/>
    <col min="7" max="7" width="10.5703125" style="8" bestFit="1" customWidth="1"/>
    <col min="8" max="9" width="12.7109375" style="8" bestFit="1" customWidth="1"/>
    <col min="10" max="10" width="12.42578125" style="8" bestFit="1" customWidth="1"/>
    <col min="11" max="11" width="11.7109375" style="8" customWidth="1"/>
    <col min="12" max="12" width="11.7109375" style="8" bestFit="1" customWidth="1"/>
    <col min="13" max="13" width="8.7109375" style="8" customWidth="1"/>
    <col min="14" max="16384" width="8.7109375" style="8" hidden="1"/>
  </cols>
  <sheetData>
    <row r="1" spans="1:13" s="9" customFormat="1" x14ac:dyDescent="0.2">
      <c r="A1" s="8"/>
      <c r="B1" s="8"/>
      <c r="C1" s="8"/>
      <c r="D1" s="8"/>
      <c r="E1" s="8"/>
      <c r="F1" s="8"/>
      <c r="G1" s="8"/>
      <c r="H1" s="8"/>
      <c r="I1" s="8"/>
      <c r="J1" s="8"/>
      <c r="K1" s="8"/>
      <c r="L1" s="8"/>
      <c r="M1" s="8"/>
    </row>
    <row r="2" spans="1:13" s="9" customFormat="1" ht="26.25" x14ac:dyDescent="0.4">
      <c r="A2" s="573" t="s">
        <v>8</v>
      </c>
      <c r="B2" s="8"/>
      <c r="C2" s="8"/>
      <c r="D2" s="8"/>
      <c r="E2" s="8"/>
      <c r="F2" s="8"/>
      <c r="G2" s="8"/>
      <c r="H2" s="8"/>
      <c r="I2" s="8"/>
      <c r="J2" s="8"/>
      <c r="K2" s="8"/>
      <c r="L2" s="8"/>
      <c r="M2" s="8"/>
    </row>
    <row r="3" spans="1:13" s="9" customFormat="1" x14ac:dyDescent="0.2">
      <c r="A3" s="8"/>
      <c r="B3" s="8"/>
      <c r="C3" s="8"/>
      <c r="D3" s="8"/>
      <c r="E3" s="8"/>
      <c r="F3" s="8"/>
      <c r="G3" s="8"/>
      <c r="H3" s="8"/>
      <c r="I3" s="8"/>
      <c r="J3" s="8"/>
      <c r="K3" s="8"/>
      <c r="L3" s="8"/>
      <c r="M3" s="8"/>
    </row>
    <row r="4" spans="1:13" s="9" customFormat="1" ht="18" x14ac:dyDescent="0.2">
      <c r="A4" s="615" t="s">
        <v>341</v>
      </c>
      <c r="B4" s="615"/>
      <c r="C4" s="615"/>
      <c r="D4" s="615"/>
      <c r="E4" s="615"/>
      <c r="F4" s="180"/>
      <c r="G4" s="614" t="s">
        <v>567</v>
      </c>
      <c r="H4" s="614"/>
      <c r="I4" s="614"/>
      <c r="J4" s="614"/>
      <c r="K4" s="614"/>
      <c r="L4" s="8"/>
      <c r="M4" s="8"/>
    </row>
    <row r="5" spans="1:13" s="9" customFormat="1" ht="15" x14ac:dyDescent="0.2">
      <c r="A5" s="318" t="s">
        <v>736</v>
      </c>
      <c r="B5" s="463" t="s">
        <v>567</v>
      </c>
      <c r="C5" s="463" t="s">
        <v>569</v>
      </c>
      <c r="D5" s="463" t="s">
        <v>570</v>
      </c>
      <c r="E5" s="463" t="s">
        <v>571</v>
      </c>
      <c r="F5" s="180"/>
      <c r="G5" s="328" t="s">
        <v>573</v>
      </c>
      <c r="H5" s="328" t="s">
        <v>574</v>
      </c>
      <c r="I5" s="328" t="s">
        <v>575</v>
      </c>
      <c r="J5" s="329" t="s">
        <v>576</v>
      </c>
      <c r="K5" s="329" t="s">
        <v>577</v>
      </c>
      <c r="L5" s="8"/>
      <c r="M5" s="8"/>
    </row>
    <row r="6" spans="1:13" s="9" customFormat="1" ht="15" x14ac:dyDescent="0.25">
      <c r="A6" s="464" t="s">
        <v>737</v>
      </c>
      <c r="B6" s="465">
        <f>SUM(G6:K6)</f>
        <v>12752.000000000002</v>
      </c>
      <c r="C6" s="466">
        <v>11088</v>
      </c>
      <c r="D6" s="466">
        <v>9195</v>
      </c>
      <c r="E6" s="466">
        <v>8680</v>
      </c>
      <c r="F6" s="467"/>
      <c r="G6" s="466">
        <f>SUM(G7:G12)</f>
        <v>3271.4</v>
      </c>
      <c r="H6" s="466">
        <f t="shared" ref="H6:K6" si="0">SUM(H7:H12)</f>
        <v>3492.8</v>
      </c>
      <c r="I6" s="466">
        <f t="shared" si="0"/>
        <v>2659.6</v>
      </c>
      <c r="J6" s="466">
        <f t="shared" si="0"/>
        <v>2105</v>
      </c>
      <c r="K6" s="466">
        <f t="shared" si="0"/>
        <v>1223.2</v>
      </c>
      <c r="L6" s="8"/>
      <c r="M6" s="8"/>
    </row>
    <row r="7" spans="1:13" s="9" customFormat="1" x14ac:dyDescent="0.2">
      <c r="A7" s="468" t="s">
        <v>738</v>
      </c>
      <c r="B7" s="380">
        <f>SUM(G7:K7)</f>
        <v>4648</v>
      </c>
      <c r="C7" s="469">
        <v>4948</v>
      </c>
      <c r="D7" s="375">
        <v>3506</v>
      </c>
      <c r="E7" s="375">
        <v>2077</v>
      </c>
      <c r="F7" s="470"/>
      <c r="G7" s="375">
        <v>1041</v>
      </c>
      <c r="H7" s="375">
        <v>1567</v>
      </c>
      <c r="I7" s="375">
        <v>0</v>
      </c>
      <c r="J7" s="375">
        <v>1547</v>
      </c>
      <c r="K7" s="375">
        <v>493</v>
      </c>
      <c r="L7" s="8"/>
      <c r="M7" s="8"/>
    </row>
    <row r="8" spans="1:13" s="9" customFormat="1" x14ac:dyDescent="0.2">
      <c r="A8" s="471" t="s">
        <v>739</v>
      </c>
      <c r="B8" s="380">
        <f t="shared" ref="B8:B12" si="1">SUM(G8:K8)</f>
        <v>4291</v>
      </c>
      <c r="C8" s="469">
        <v>3034</v>
      </c>
      <c r="D8" s="375">
        <v>3034</v>
      </c>
      <c r="E8" s="375">
        <v>3212</v>
      </c>
      <c r="F8" s="470"/>
      <c r="G8" s="375">
        <v>590</v>
      </c>
      <c r="H8" s="375">
        <v>404</v>
      </c>
      <c r="I8" s="375">
        <v>2577</v>
      </c>
      <c r="J8" s="375">
        <v>0</v>
      </c>
      <c r="K8" s="375">
        <v>720</v>
      </c>
      <c r="L8" s="8"/>
      <c r="M8" s="8"/>
    </row>
    <row r="9" spans="1:13" s="9" customFormat="1" x14ac:dyDescent="0.2">
      <c r="A9" s="471" t="s">
        <v>740</v>
      </c>
      <c r="B9" s="380">
        <f t="shared" si="1"/>
        <v>1667.1000000000001</v>
      </c>
      <c r="C9" s="469">
        <v>826</v>
      </c>
      <c r="D9" s="375">
        <v>1589</v>
      </c>
      <c r="E9" s="375">
        <v>1476</v>
      </c>
      <c r="F9" s="470"/>
      <c r="G9" s="375">
        <v>1635</v>
      </c>
      <c r="H9" s="375">
        <v>21.9</v>
      </c>
      <c r="I9" s="375">
        <v>0</v>
      </c>
      <c r="J9" s="375">
        <v>0</v>
      </c>
      <c r="K9" s="375">
        <v>10.199999999999999</v>
      </c>
      <c r="L9" s="8"/>
      <c r="M9" s="8"/>
    </row>
    <row r="10" spans="1:13" s="9" customFormat="1" x14ac:dyDescent="0.2">
      <c r="A10" s="471" t="s">
        <v>741</v>
      </c>
      <c r="B10" s="380">
        <f t="shared" si="1"/>
        <v>1996</v>
      </c>
      <c r="C10" s="469">
        <v>2127</v>
      </c>
      <c r="D10" s="375">
        <v>1000</v>
      </c>
      <c r="E10" s="375">
        <v>1856</v>
      </c>
      <c r="F10" s="470"/>
      <c r="G10" s="375"/>
      <c r="H10" s="375">
        <v>1438</v>
      </c>
      <c r="I10" s="375">
        <v>0</v>
      </c>
      <c r="J10" s="375">
        <v>558</v>
      </c>
      <c r="K10" s="375">
        <v>0</v>
      </c>
      <c r="L10" s="8"/>
      <c r="M10" s="8"/>
    </row>
    <row r="11" spans="1:13" s="9" customFormat="1" x14ac:dyDescent="0.2">
      <c r="A11" s="471" t="s">
        <v>742</v>
      </c>
      <c r="B11" s="380">
        <f t="shared" si="1"/>
        <v>149.89999999999998</v>
      </c>
      <c r="C11" s="469">
        <v>74</v>
      </c>
      <c r="D11" s="375">
        <v>66</v>
      </c>
      <c r="E11" s="375">
        <v>59</v>
      </c>
      <c r="F11" s="470"/>
      <c r="G11" s="375">
        <v>5.4</v>
      </c>
      <c r="H11" s="375">
        <v>61.9</v>
      </c>
      <c r="I11" s="375">
        <v>82.6</v>
      </c>
      <c r="J11" s="375">
        <v>0</v>
      </c>
      <c r="K11" s="375">
        <v>0</v>
      </c>
      <c r="L11" s="8"/>
      <c r="M11" s="8"/>
    </row>
    <row r="12" spans="1:13" s="9" customFormat="1" ht="15" x14ac:dyDescent="0.25">
      <c r="A12" s="471" t="s">
        <v>743</v>
      </c>
      <c r="B12" s="380">
        <f t="shared" si="1"/>
        <v>0</v>
      </c>
      <c r="C12" s="472">
        <v>79</v>
      </c>
      <c r="D12" s="473" t="s">
        <v>744</v>
      </c>
      <c r="E12" s="473" t="s">
        <v>744</v>
      </c>
      <c r="F12" s="474"/>
      <c r="G12" s="475">
        <v>0</v>
      </c>
      <c r="H12" s="475">
        <v>0</v>
      </c>
      <c r="I12" s="475">
        <v>0</v>
      </c>
      <c r="J12" s="475">
        <v>0</v>
      </c>
      <c r="K12" s="475">
        <v>0</v>
      </c>
      <c r="L12" s="8"/>
      <c r="M12" s="8"/>
    </row>
    <row r="13" spans="1:13" s="9" customFormat="1" x14ac:dyDescent="0.2">
      <c r="A13" s="322" t="s">
        <v>745</v>
      </c>
      <c r="B13" s="476">
        <f>B6*1000/'Materials, Tailings &amp; Waste'!B6</f>
        <v>0.8183323910617466</v>
      </c>
      <c r="C13" s="477">
        <f>C6*1000/'Materials, Tailings &amp; Waste'!C6</f>
        <v>0.73599195825236963</v>
      </c>
      <c r="D13" s="476">
        <f>D6*1000/'Materials, Tailings &amp; Waste'!D6</f>
        <v>0.64660737521989575</v>
      </c>
      <c r="E13" s="476">
        <f>E6*1000/'Materials, Tailings &amp; Waste'!E6</f>
        <v>0.61796719690577839</v>
      </c>
      <c r="F13" s="478"/>
      <c r="G13" s="479">
        <f>G6*1000/'Materials, Tailings &amp; Waste'!H6</f>
        <v>0.38331262534348626</v>
      </c>
      <c r="H13" s="479">
        <f>H6*1000/'Materials, Tailings &amp; Waste'!I6</f>
        <v>5.1511361759361947</v>
      </c>
      <c r="I13" s="479">
        <f>I6*1000/'Materials, Tailings &amp; Waste'!J6</f>
        <v>1.3280416728251794</v>
      </c>
      <c r="J13" s="479">
        <f>J6*1000/'Materials, Tailings &amp; Waste'!K6</f>
        <v>0.61903498768105669</v>
      </c>
      <c r="K13" s="479">
        <f>K6*1000/'Materials, Tailings &amp; Waste'!L6</f>
        <v>1.2646867853051502</v>
      </c>
      <c r="L13" s="238"/>
      <c r="M13" s="8"/>
    </row>
    <row r="14" spans="1:13" s="9" customFormat="1" ht="16.5" x14ac:dyDescent="0.2">
      <c r="A14" s="322" t="s">
        <v>746</v>
      </c>
      <c r="B14" s="480">
        <v>0.33</v>
      </c>
      <c r="C14" s="331">
        <v>0.54</v>
      </c>
      <c r="D14" s="481"/>
      <c r="E14" s="482"/>
      <c r="F14" s="483"/>
      <c r="G14" s="479">
        <v>0.24</v>
      </c>
      <c r="H14" s="479">
        <v>2.4</v>
      </c>
      <c r="I14" s="479">
        <v>0.04</v>
      </c>
      <c r="J14" s="479">
        <v>0.39</v>
      </c>
      <c r="K14" s="479">
        <v>0.61</v>
      </c>
      <c r="L14" s="484"/>
      <c r="M14" s="8"/>
    </row>
    <row r="15" spans="1:13" s="9" customFormat="1" ht="15" x14ac:dyDescent="0.25">
      <c r="A15" s="322" t="s">
        <v>747</v>
      </c>
      <c r="B15" s="322">
        <v>0</v>
      </c>
      <c r="C15" s="485">
        <v>0</v>
      </c>
      <c r="D15" s="322">
        <v>0</v>
      </c>
      <c r="E15" s="322">
        <v>0</v>
      </c>
      <c r="F15" s="180"/>
      <c r="G15" s="486" t="s">
        <v>748</v>
      </c>
      <c r="H15" s="486" t="s">
        <v>748</v>
      </c>
      <c r="I15" s="486" t="s">
        <v>748</v>
      </c>
      <c r="J15" s="486" t="s">
        <v>748</v>
      </c>
      <c r="K15" s="486" t="s">
        <v>748</v>
      </c>
      <c r="L15" s="8"/>
      <c r="M15" s="8"/>
    </row>
    <row r="16" spans="1:13" s="9" customFormat="1" ht="15" x14ac:dyDescent="0.25">
      <c r="A16" s="402" t="s">
        <v>749</v>
      </c>
      <c r="B16" s="21"/>
      <c r="C16" s="8"/>
      <c r="D16" s="8"/>
      <c r="E16" s="8"/>
      <c r="F16" s="8"/>
      <c r="G16" s="487"/>
      <c r="H16" s="487"/>
      <c r="I16" s="487"/>
      <c r="J16" s="487"/>
      <c r="K16" s="487"/>
      <c r="L16" s="8"/>
      <c r="M16" s="8"/>
    </row>
    <row r="17" spans="1:13" s="9" customFormat="1" x14ac:dyDescent="0.2">
      <c r="A17" s="177"/>
      <c r="B17" s="8"/>
      <c r="C17" s="8"/>
      <c r="D17" s="8"/>
      <c r="E17" s="8"/>
      <c r="F17" s="8"/>
      <c r="G17" s="8"/>
      <c r="H17" s="8"/>
      <c r="I17" s="8"/>
      <c r="J17" s="8"/>
      <c r="K17" s="8"/>
      <c r="L17" s="8"/>
      <c r="M17" s="8"/>
    </row>
    <row r="18" spans="1:13" s="9" customFormat="1" ht="18" x14ac:dyDescent="0.2">
      <c r="A18" s="615" t="s">
        <v>348</v>
      </c>
      <c r="B18" s="615"/>
      <c r="C18" s="615"/>
      <c r="D18" s="615"/>
      <c r="E18" s="615"/>
      <c r="F18" s="180"/>
      <c r="G18" s="614" t="s">
        <v>567</v>
      </c>
      <c r="H18" s="614"/>
      <c r="I18" s="614"/>
      <c r="J18" s="614"/>
      <c r="K18" s="614"/>
      <c r="L18" s="8"/>
      <c r="M18" s="8"/>
    </row>
    <row r="19" spans="1:13" s="9" customFormat="1" ht="15" x14ac:dyDescent="0.2">
      <c r="A19" s="488" t="s">
        <v>750</v>
      </c>
      <c r="B19" s="489" t="s">
        <v>567</v>
      </c>
      <c r="C19" s="489" t="s">
        <v>569</v>
      </c>
      <c r="D19" s="489" t="s">
        <v>570</v>
      </c>
      <c r="E19" s="489" t="s">
        <v>571</v>
      </c>
      <c r="F19" s="180"/>
      <c r="G19" s="328" t="s">
        <v>573</v>
      </c>
      <c r="H19" s="328" t="s">
        <v>574</v>
      </c>
      <c r="I19" s="328" t="s">
        <v>575</v>
      </c>
      <c r="J19" s="329" t="s">
        <v>576</v>
      </c>
      <c r="K19" s="329" t="s">
        <v>577</v>
      </c>
      <c r="L19" s="8"/>
      <c r="M19" s="8"/>
    </row>
    <row r="20" spans="1:13" s="9" customFormat="1" ht="15" x14ac:dyDescent="0.25">
      <c r="A20" s="464" t="s">
        <v>751</v>
      </c>
      <c r="B20" s="465">
        <f>B6</f>
        <v>12752.000000000002</v>
      </c>
      <c r="C20" s="465">
        <f t="shared" ref="C20:E20" si="2">C6</f>
        <v>11088</v>
      </c>
      <c r="D20" s="465">
        <f t="shared" si="2"/>
        <v>9195</v>
      </c>
      <c r="E20" s="465">
        <f t="shared" si="2"/>
        <v>8680</v>
      </c>
      <c r="F20" s="467"/>
      <c r="G20" s="465">
        <v>3271.4</v>
      </c>
      <c r="H20" s="466">
        <v>3492.8</v>
      </c>
      <c r="I20" s="466">
        <v>2659.6</v>
      </c>
      <c r="J20" s="466">
        <v>2105</v>
      </c>
      <c r="K20" s="466">
        <v>1223.2</v>
      </c>
      <c r="L20" s="8"/>
      <c r="M20" s="8"/>
    </row>
    <row r="21" spans="1:13" s="9" customFormat="1" x14ac:dyDescent="0.2">
      <c r="A21" s="322" t="s">
        <v>752</v>
      </c>
      <c r="B21" s="375">
        <f>SUM(G21:K21)</f>
        <v>11802</v>
      </c>
      <c r="C21" s="375">
        <v>9475</v>
      </c>
      <c r="D21" s="375">
        <v>8545</v>
      </c>
      <c r="E21" s="375">
        <v>7018</v>
      </c>
      <c r="F21" s="470"/>
      <c r="G21" s="375">
        <v>5007</v>
      </c>
      <c r="H21" s="375">
        <v>689</v>
      </c>
      <c r="I21" s="375">
        <v>1167</v>
      </c>
      <c r="J21" s="375">
        <v>4012</v>
      </c>
      <c r="K21" s="375">
        <v>927</v>
      </c>
      <c r="L21" s="8"/>
      <c r="M21" s="8"/>
    </row>
    <row r="22" spans="1:13" s="9" customFormat="1" x14ac:dyDescent="0.2">
      <c r="A22" s="322" t="s">
        <v>753</v>
      </c>
      <c r="B22" s="490">
        <f>B21/B20</f>
        <v>0.92550188205771633</v>
      </c>
      <c r="C22" s="490">
        <f t="shared" ref="C22:E22" si="3">C21/C20</f>
        <v>0.85452741702741708</v>
      </c>
      <c r="D22" s="490">
        <f t="shared" si="3"/>
        <v>0.92930940728656874</v>
      </c>
      <c r="E22" s="490">
        <f t="shared" si="3"/>
        <v>0.80852534562211986</v>
      </c>
      <c r="F22" s="470"/>
      <c r="G22" s="490">
        <f t="shared" ref="G22" si="4">G21/G20</f>
        <v>1.5305373846059791</v>
      </c>
      <c r="H22" s="490">
        <f t="shared" ref="H22" si="5">H21/H20</f>
        <v>0.19726294090700869</v>
      </c>
      <c r="I22" s="490">
        <f t="shared" ref="I22" si="6">I21/I20</f>
        <v>0.43878778763723869</v>
      </c>
      <c r="J22" s="490">
        <f t="shared" ref="J22" si="7">J21/J20</f>
        <v>1.9059382422802851</v>
      </c>
      <c r="K22" s="490">
        <f t="shared" ref="K22" si="8">K21/K20</f>
        <v>0.75784826684107254</v>
      </c>
      <c r="L22" s="8"/>
      <c r="M22" s="8"/>
    </row>
    <row r="23" spans="1:13" s="9" customFormat="1" x14ac:dyDescent="0.2">
      <c r="A23" s="8"/>
      <c r="B23" s="8"/>
      <c r="C23" s="8"/>
      <c r="D23" s="8"/>
      <c r="E23" s="8"/>
      <c r="F23" s="8"/>
      <c r="G23" s="8"/>
      <c r="H23" s="8"/>
      <c r="I23" s="8"/>
      <c r="J23" s="8"/>
      <c r="K23" s="8"/>
      <c r="L23" s="8"/>
      <c r="M23" s="8"/>
    </row>
    <row r="24" spans="1:13" s="9" customFormat="1" ht="18" x14ac:dyDescent="0.25">
      <c r="A24" s="616" t="s">
        <v>345</v>
      </c>
      <c r="B24" s="616"/>
      <c r="C24" s="616"/>
      <c r="D24" s="616"/>
      <c r="E24" s="616"/>
      <c r="F24" s="180"/>
      <c r="G24" s="614" t="s">
        <v>567</v>
      </c>
      <c r="H24" s="614"/>
      <c r="I24" s="614"/>
      <c r="J24" s="614"/>
      <c r="K24" s="614"/>
      <c r="L24" s="8"/>
      <c r="M24" s="8"/>
    </row>
    <row r="25" spans="1:13" s="9" customFormat="1" ht="15" x14ac:dyDescent="0.2">
      <c r="A25" s="491" t="s">
        <v>754</v>
      </c>
      <c r="B25" s="492" t="s">
        <v>567</v>
      </c>
      <c r="C25" s="492" t="s">
        <v>569</v>
      </c>
      <c r="D25" s="492" t="s">
        <v>570</v>
      </c>
      <c r="E25" s="492" t="s">
        <v>571</v>
      </c>
      <c r="F25" s="493"/>
      <c r="G25" s="494" t="s">
        <v>573</v>
      </c>
      <c r="H25" s="494" t="s">
        <v>574</v>
      </c>
      <c r="I25" s="494" t="s">
        <v>575</v>
      </c>
      <c r="J25" s="495" t="s">
        <v>576</v>
      </c>
      <c r="K25" s="495" t="s">
        <v>577</v>
      </c>
      <c r="L25" s="8"/>
      <c r="M25" s="8"/>
    </row>
    <row r="26" spans="1:13" s="9" customFormat="1" ht="15" x14ac:dyDescent="0.25">
      <c r="A26" s="496" t="s">
        <v>755</v>
      </c>
      <c r="B26" s="497">
        <f>SUM(B27:B34)</f>
        <v>4368.6000000000004</v>
      </c>
      <c r="C26" s="498">
        <f t="shared" ref="C26:E26" si="9">SUM(C27:C34)</f>
        <v>2641</v>
      </c>
      <c r="D26" s="498">
        <f t="shared" si="9"/>
        <v>3092.7</v>
      </c>
      <c r="E26" s="498">
        <f t="shared" si="9"/>
        <v>2363.5</v>
      </c>
      <c r="F26" s="363"/>
      <c r="G26" s="499">
        <v>255</v>
      </c>
      <c r="H26" s="499">
        <v>2100</v>
      </c>
      <c r="I26" s="499">
        <v>1687</v>
      </c>
      <c r="J26" s="499">
        <v>243</v>
      </c>
      <c r="K26" s="499">
        <v>83.6</v>
      </c>
      <c r="L26" s="8"/>
      <c r="M26" s="8"/>
    </row>
    <row r="27" spans="1:13" s="9" customFormat="1" x14ac:dyDescent="0.2">
      <c r="A27" s="468" t="s">
        <v>756</v>
      </c>
      <c r="B27" s="371">
        <f>SUM(G27:K27)</f>
        <v>1424</v>
      </c>
      <c r="C27" s="371">
        <v>1726</v>
      </c>
      <c r="D27" s="371">
        <v>1552</v>
      </c>
      <c r="E27" s="371">
        <v>1702</v>
      </c>
      <c r="F27" s="363"/>
      <c r="G27" s="500">
        <v>0</v>
      </c>
      <c r="H27" s="500">
        <v>0</v>
      </c>
      <c r="I27" s="500">
        <v>1424</v>
      </c>
      <c r="J27" s="500">
        <v>0</v>
      </c>
      <c r="K27" s="500">
        <v>0</v>
      </c>
      <c r="L27" s="8"/>
      <c r="M27" s="8"/>
    </row>
    <row r="28" spans="1:13" s="9" customFormat="1" x14ac:dyDescent="0.2">
      <c r="A28" s="471" t="s">
        <v>757</v>
      </c>
      <c r="B28" s="371">
        <f t="shared" ref="B28:B34" si="10">SUM(G28:K28)</f>
        <v>1009.6</v>
      </c>
      <c r="C28" s="321">
        <v>0</v>
      </c>
      <c r="D28" s="321">
        <v>0</v>
      </c>
      <c r="E28" s="371">
        <v>0</v>
      </c>
      <c r="F28" s="363"/>
      <c r="G28" s="500">
        <v>255</v>
      </c>
      <c r="H28" s="500">
        <v>165</v>
      </c>
      <c r="I28" s="500">
        <v>263</v>
      </c>
      <c r="J28" s="500">
        <v>243</v>
      </c>
      <c r="K28" s="500">
        <v>83.6</v>
      </c>
      <c r="L28" s="8"/>
      <c r="M28" s="8"/>
    </row>
    <row r="29" spans="1:13" s="9" customFormat="1" x14ac:dyDescent="0.2">
      <c r="A29" s="471" t="s">
        <v>758</v>
      </c>
      <c r="B29" s="371">
        <f t="shared" si="10"/>
        <v>0</v>
      </c>
      <c r="C29" s="371">
        <v>915</v>
      </c>
      <c r="D29" s="371">
        <v>1074</v>
      </c>
      <c r="E29" s="371">
        <v>263</v>
      </c>
      <c r="F29" s="363"/>
      <c r="G29" s="500">
        <v>0</v>
      </c>
      <c r="H29" s="500">
        <v>0</v>
      </c>
      <c r="I29" s="500">
        <v>0</v>
      </c>
      <c r="J29" s="500">
        <v>0</v>
      </c>
      <c r="K29" s="500">
        <v>0</v>
      </c>
      <c r="L29" s="8"/>
      <c r="M29" s="8"/>
    </row>
    <row r="30" spans="1:13" s="9" customFormat="1" x14ac:dyDescent="0.2">
      <c r="A30" s="471" t="s">
        <v>759</v>
      </c>
      <c r="B30" s="371">
        <f t="shared" si="10"/>
        <v>0</v>
      </c>
      <c r="C30" s="321">
        <v>0</v>
      </c>
      <c r="D30" s="371">
        <v>12.7</v>
      </c>
      <c r="E30" s="371">
        <v>11.5</v>
      </c>
      <c r="F30" s="363"/>
      <c r="G30" s="500">
        <v>0</v>
      </c>
      <c r="H30" s="500">
        <v>0</v>
      </c>
      <c r="I30" s="500">
        <v>0</v>
      </c>
      <c r="J30" s="500">
        <v>0</v>
      </c>
      <c r="K30" s="500">
        <v>0</v>
      </c>
      <c r="L30" s="8"/>
      <c r="M30" s="8"/>
    </row>
    <row r="31" spans="1:13" s="9" customFormat="1" x14ac:dyDescent="0.2">
      <c r="A31" s="501" t="s">
        <v>760</v>
      </c>
      <c r="B31" s="371">
        <f t="shared" si="10"/>
        <v>0</v>
      </c>
      <c r="C31" s="321">
        <v>0</v>
      </c>
      <c r="D31" s="371">
        <v>0</v>
      </c>
      <c r="E31" s="371">
        <v>0</v>
      </c>
      <c r="F31" s="363"/>
      <c r="G31" s="500">
        <v>0</v>
      </c>
      <c r="H31" s="500">
        <v>0</v>
      </c>
      <c r="I31" s="500">
        <v>0</v>
      </c>
      <c r="J31" s="500">
        <v>0</v>
      </c>
      <c r="K31" s="500">
        <v>0</v>
      </c>
      <c r="L31" s="8"/>
      <c r="M31" s="8"/>
    </row>
    <row r="32" spans="1:13" s="9" customFormat="1" x14ac:dyDescent="0.2">
      <c r="A32" s="471" t="s">
        <v>761</v>
      </c>
      <c r="B32" s="371">
        <f t="shared" si="10"/>
        <v>0</v>
      </c>
      <c r="C32" s="321">
        <v>0</v>
      </c>
      <c r="D32" s="371">
        <v>0</v>
      </c>
      <c r="E32" s="371">
        <v>0</v>
      </c>
      <c r="F32" s="363"/>
      <c r="G32" s="500">
        <v>0</v>
      </c>
      <c r="H32" s="500">
        <v>0</v>
      </c>
      <c r="I32" s="500">
        <v>0</v>
      </c>
      <c r="J32" s="500">
        <v>0</v>
      </c>
      <c r="K32" s="500">
        <v>0</v>
      </c>
      <c r="L32" s="8"/>
      <c r="M32" s="8"/>
    </row>
    <row r="33" spans="1:13" s="9" customFormat="1" x14ac:dyDescent="0.2">
      <c r="A33" s="322" t="s">
        <v>762</v>
      </c>
      <c r="B33" s="371">
        <f t="shared" si="10"/>
        <v>0</v>
      </c>
      <c r="C33" s="321">
        <v>0</v>
      </c>
      <c r="D33" s="321">
        <v>454</v>
      </c>
      <c r="E33" s="321">
        <v>387</v>
      </c>
      <c r="F33" s="363"/>
      <c r="G33" s="502">
        <v>0</v>
      </c>
      <c r="H33" s="502">
        <v>0</v>
      </c>
      <c r="I33" s="502">
        <v>0</v>
      </c>
      <c r="J33" s="502">
        <v>0</v>
      </c>
      <c r="K33" s="502">
        <v>0</v>
      </c>
      <c r="L33" s="8"/>
      <c r="M33" s="8"/>
    </row>
    <row r="34" spans="1:13" s="9" customFormat="1" x14ac:dyDescent="0.2">
      <c r="A34" s="322" t="s">
        <v>763</v>
      </c>
      <c r="B34" s="371">
        <f t="shared" si="10"/>
        <v>1935</v>
      </c>
      <c r="C34" s="321">
        <v>0</v>
      </c>
      <c r="D34" s="321">
        <v>0</v>
      </c>
      <c r="E34" s="321">
        <v>0</v>
      </c>
      <c r="F34" s="363"/>
      <c r="G34" s="502">
        <v>0</v>
      </c>
      <c r="H34" s="502">
        <v>1935</v>
      </c>
      <c r="I34" s="502">
        <v>0</v>
      </c>
      <c r="J34" s="502">
        <v>0</v>
      </c>
      <c r="K34" s="502">
        <v>0</v>
      </c>
      <c r="L34" s="8"/>
      <c r="M34" s="8"/>
    </row>
    <row r="35" spans="1:13" s="9" customFormat="1" x14ac:dyDescent="0.2">
      <c r="A35" s="8"/>
      <c r="B35" s="8"/>
      <c r="C35" s="8"/>
      <c r="D35" s="8"/>
      <c r="E35" s="8"/>
      <c r="F35" s="8"/>
      <c r="G35" s="8"/>
      <c r="H35" s="8"/>
      <c r="I35" s="8"/>
      <c r="J35" s="8"/>
      <c r="K35" s="8"/>
      <c r="L35" s="8"/>
      <c r="M35" s="8"/>
    </row>
    <row r="36" spans="1:13" x14ac:dyDescent="0.2"/>
    <row r="37" spans="1:13" x14ac:dyDescent="0.2">
      <c r="C37" s="503"/>
    </row>
    <row r="38" spans="1:13" x14ac:dyDescent="0.2"/>
    <row r="39" spans="1:13" x14ac:dyDescent="0.2"/>
    <row r="40" spans="1:13" x14ac:dyDescent="0.2"/>
  </sheetData>
  <sheetProtection algorithmName="SHA-512" hashValue="q/OEkqY1/sCU0jIlNlC1BNTy2wGhxkY3FD7dZHOUmOmVWWy+YG4jMo2tXL0znJqneY60/DFJ0REacmAkT2JeyQ==" saltValue="+yxdbl+tDRC0tcReyqPcUw==" spinCount="100000" sheet="1" objects="1" scenarios="1"/>
  <mergeCells count="6">
    <mergeCell ref="G4:K4"/>
    <mergeCell ref="G18:K18"/>
    <mergeCell ref="G24:K24"/>
    <mergeCell ref="A18:E18"/>
    <mergeCell ref="A4:E4"/>
    <mergeCell ref="A24:E24"/>
  </mergeCells>
  <pageMargins left="0.7" right="0.7" top="0.75" bottom="0.75" header="0.3" footer="0.3"/>
  <pageSetup paperSize="9" orientation="portrait" r:id="rId1"/>
  <ignoredErrors>
    <ignoredError sqref="D12:E12"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E19EA3FA435F44E8E51939834702179" ma:contentTypeVersion="13" ma:contentTypeDescription="Create a new document." ma:contentTypeScope="" ma:versionID="a7936e3c8eaf3733bcbfa80fc86cbfbb">
  <xsd:schema xmlns:xsd="http://www.w3.org/2001/XMLSchema" xmlns:xs="http://www.w3.org/2001/XMLSchema" xmlns:p="http://schemas.microsoft.com/office/2006/metadata/properties" xmlns:ns2="0e08cd5b-06eb-4e9e-8078-11328c9036a3" xmlns:ns3="07a044bb-a3c4-45c7-9b24-51412da21278" targetNamespace="http://schemas.microsoft.com/office/2006/metadata/properties" ma:root="true" ma:fieldsID="49b8f01727a29e989b1a3c5407c5b2d2" ns2:_="" ns3:_="">
    <xsd:import namespace="0e08cd5b-06eb-4e9e-8078-11328c9036a3"/>
    <xsd:import namespace="07a044bb-a3c4-45c7-9b24-51412da2127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08cd5b-06eb-4e9e-8078-11328c9036a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7a044bb-a3c4-45c7-9b24-51412da2127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F9A506-6D3D-41F5-ACCE-60F51956DB40}">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21ddbc8a-0c41-49ae-805c-e1f55c29ae44"/>
    <ds:schemaRef ds:uri="http://purl.org/dc/terms/"/>
    <ds:schemaRef ds:uri="http://schemas.openxmlformats.org/package/2006/metadata/core-properties"/>
    <ds:schemaRef ds:uri="b67b672b-4770-4e0b-8747-bf03d118f2e0"/>
    <ds:schemaRef ds:uri="http://www.w3.org/XML/1998/namespace"/>
  </ds:schemaRefs>
</ds:datastoreItem>
</file>

<file path=customXml/itemProps2.xml><?xml version="1.0" encoding="utf-8"?>
<ds:datastoreItem xmlns:ds="http://schemas.openxmlformats.org/officeDocument/2006/customXml" ds:itemID="{893ED1C7-C5E6-469C-A170-C24CE7684858}"/>
</file>

<file path=customXml/itemProps3.xml><?xml version="1.0" encoding="utf-8"?>
<ds:datastoreItem xmlns:ds="http://schemas.openxmlformats.org/officeDocument/2006/customXml" ds:itemID="{8C6BDA70-3AE7-4644-A5A4-40C3B73486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Cover Page &amp; Directory</vt:lpstr>
      <vt:lpstr>References</vt:lpstr>
      <vt:lpstr>GRI &amp; SDG Index</vt:lpstr>
      <vt:lpstr>TCFD Index</vt:lpstr>
      <vt:lpstr>UNGC Index</vt:lpstr>
      <vt:lpstr>People</vt:lpstr>
      <vt:lpstr>Economic Performance</vt:lpstr>
      <vt:lpstr>Health &amp; Safety</vt:lpstr>
      <vt:lpstr>Water Management</vt:lpstr>
      <vt:lpstr>Energy &amp; Emissions</vt:lpstr>
      <vt:lpstr>Materials, Tailings &amp; Waste</vt:lpstr>
      <vt:lpstr>Environmental Stewardship</vt:lpstr>
      <vt:lpstr>Communities</vt:lpstr>
      <vt:lpstr>Case Studies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Kaushik Sridhar</dc:creator>
  <cp:keywords/>
  <dc:description/>
  <cp:lastModifiedBy>Kaushik Sridhar</cp:lastModifiedBy>
  <cp:revision/>
  <dcterms:created xsi:type="dcterms:W3CDTF">2020-10-25T04:02:44Z</dcterms:created>
  <dcterms:modified xsi:type="dcterms:W3CDTF">2021-09-29T22:05:24Z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0x010100FE19EA3FA435F44E8E51939834702179</vt:lpwstr>
  </property>
</Properties>
</file>